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4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28" yWindow="2808" windowWidth="18720" windowHeight="7992" tabRatio="688"/>
  </bookViews>
  <sheets>
    <sheet name="Instructions" sheetId="14" r:id="rId1"/>
    <sheet name="PlotMetadata" sheetId="12" r:id="rId2"/>
    <sheet name="PtCover" sheetId="2" r:id="rId3"/>
    <sheet name="LineInt" sheetId="3" r:id="rId4"/>
    <sheet name="VegHtSageShp" sheetId="5" r:id="rId5"/>
    <sheet name="Forbs" sheetId="4" r:id="rId6"/>
    <sheet name="BrdngHabitat" sheetId="6" r:id="rId7"/>
    <sheet name="SummerHabitat" sheetId="7" r:id="rId8"/>
    <sheet name="WinterHabitat" sheetId="9" r:id="rId9"/>
  </sheets>
  <definedNames>
    <definedName name="_xlnm.Print_Titles" localSheetId="5">Forbs!$1:$1</definedName>
    <definedName name="_xlnm.Print_Titles" localSheetId="3">LineInt!$1:$1</definedName>
  </definedNames>
  <calcPr calcId="145621"/>
</workbook>
</file>

<file path=xl/calcChain.xml><?xml version="1.0" encoding="utf-8"?>
<calcChain xmlns="http://schemas.openxmlformats.org/spreadsheetml/2006/main">
  <c r="H6" i="9" l="1"/>
  <c r="F2" i="9"/>
  <c r="D2" i="9"/>
  <c r="H6" i="7"/>
  <c r="F2" i="7"/>
  <c r="D2" i="7"/>
  <c r="S3" i="4" l="1"/>
  <c r="M2" i="4"/>
  <c r="F2" i="4"/>
  <c r="M6" i="3"/>
  <c r="L5" i="3"/>
  <c r="AC22" i="2"/>
  <c r="AA22" i="2"/>
  <c r="AD3" i="4" l="1"/>
  <c r="EF42" i="2" l="1"/>
  <c r="EF43" i="2"/>
  <c r="EF44" i="2"/>
  <c r="EF45" i="2"/>
  <c r="EF46" i="2"/>
  <c r="EG46" i="2" s="1"/>
  <c r="EF47" i="2"/>
  <c r="EF48" i="2"/>
  <c r="EF49" i="2"/>
  <c r="EF50" i="2"/>
  <c r="EF51" i="2"/>
  <c r="EF52" i="2"/>
  <c r="EF53" i="2"/>
  <c r="EF54" i="2"/>
  <c r="EG54" i="2" s="1"/>
  <c r="EF55" i="2"/>
  <c r="EF56" i="2"/>
  <c r="EF8" i="2"/>
  <c r="EG8" i="2" s="1"/>
  <c r="EF9" i="2"/>
  <c r="EF10" i="2"/>
  <c r="EF11" i="2"/>
  <c r="EF12" i="2"/>
  <c r="EF13" i="2"/>
  <c r="EF14" i="2"/>
  <c r="EF15" i="2"/>
  <c r="EF16" i="2"/>
  <c r="EG16" i="2" s="1"/>
  <c r="EF17" i="2"/>
  <c r="EF18" i="2"/>
  <c r="EF19" i="2"/>
  <c r="EF20" i="2"/>
  <c r="EG20" i="2" s="1"/>
  <c r="EF21" i="2"/>
  <c r="EF22" i="2"/>
  <c r="EF23" i="2"/>
  <c r="EF24" i="2"/>
  <c r="EG24" i="2" s="1"/>
  <c r="EF25" i="2"/>
  <c r="EF26" i="2"/>
  <c r="EF27" i="2"/>
  <c r="EF28" i="2"/>
  <c r="EF29" i="2"/>
  <c r="EF30" i="2"/>
  <c r="EF31" i="2"/>
  <c r="EF32" i="2"/>
  <c r="EG32" i="2" s="1"/>
  <c r="EF33" i="2"/>
  <c r="EF34" i="2"/>
  <c r="EF35" i="2"/>
  <c r="EF36" i="2"/>
  <c r="EF37" i="2"/>
  <c r="EF38" i="2"/>
  <c r="EF39" i="2"/>
  <c r="EF40" i="2"/>
  <c r="EG40" i="2" s="1"/>
  <c r="EF41" i="2"/>
  <c r="EF7" i="2"/>
  <c r="EC38" i="2"/>
  <c r="EC39" i="2"/>
  <c r="EC40" i="2"/>
  <c r="EC41" i="2"/>
  <c r="EC42" i="2"/>
  <c r="EC43" i="2"/>
  <c r="EC44" i="2"/>
  <c r="EC45" i="2"/>
  <c r="EC46" i="2"/>
  <c r="EC47" i="2"/>
  <c r="EC48" i="2"/>
  <c r="EC49" i="2"/>
  <c r="EC50" i="2"/>
  <c r="EC51" i="2"/>
  <c r="EC52" i="2"/>
  <c r="EC53" i="2"/>
  <c r="EC54" i="2"/>
  <c r="EC55" i="2"/>
  <c r="EC56" i="2"/>
  <c r="EC8" i="2"/>
  <c r="EC9" i="2"/>
  <c r="EC10" i="2"/>
  <c r="EC11" i="2"/>
  <c r="EC12" i="2"/>
  <c r="EC13" i="2"/>
  <c r="EC14" i="2"/>
  <c r="EC15" i="2"/>
  <c r="EC16" i="2"/>
  <c r="EC17" i="2"/>
  <c r="EC18" i="2"/>
  <c r="EC19" i="2"/>
  <c r="EC20" i="2"/>
  <c r="EC21" i="2"/>
  <c r="EC22" i="2"/>
  <c r="EC23" i="2"/>
  <c r="EC24" i="2"/>
  <c r="EC25" i="2"/>
  <c r="EC26" i="2"/>
  <c r="EC27" i="2"/>
  <c r="EC28" i="2"/>
  <c r="EC29" i="2"/>
  <c r="EC30" i="2"/>
  <c r="EC31" i="2"/>
  <c r="EC32" i="2"/>
  <c r="EC33" i="2"/>
  <c r="EC34" i="2"/>
  <c r="EC35" i="2"/>
  <c r="EC36" i="2"/>
  <c r="EC37" i="2"/>
  <c r="EC7" i="2"/>
  <c r="EG56" i="2"/>
  <c r="EE56" i="2"/>
  <c r="EB56" i="2"/>
  <c r="ED56" i="2" s="1"/>
  <c r="EE55" i="2"/>
  <c r="EB55" i="2"/>
  <c r="EE54" i="2"/>
  <c r="EB54" i="2"/>
  <c r="ED54" i="2" s="1"/>
  <c r="EE53" i="2"/>
  <c r="EB53" i="2"/>
  <c r="EE52" i="2"/>
  <c r="EG52" i="2" s="1"/>
  <c r="EB52" i="2"/>
  <c r="ED52" i="2" s="1"/>
  <c r="EE51" i="2"/>
  <c r="EB51" i="2"/>
  <c r="EE50" i="2"/>
  <c r="ED50" i="2"/>
  <c r="EB50" i="2"/>
  <c r="EE49" i="2"/>
  <c r="EB49" i="2"/>
  <c r="ED49" i="2" s="1"/>
  <c r="EE48" i="2"/>
  <c r="EG48" i="2" s="1"/>
  <c r="EB48" i="2"/>
  <c r="ED48" i="2" s="1"/>
  <c r="EE47" i="2"/>
  <c r="EB47" i="2"/>
  <c r="EE46" i="2"/>
  <c r="EB46" i="2"/>
  <c r="ED46" i="2" s="1"/>
  <c r="EE45" i="2"/>
  <c r="EB45" i="2"/>
  <c r="ED45" i="2" s="1"/>
  <c r="EE44" i="2"/>
  <c r="EG44" i="2" s="1"/>
  <c r="EB44" i="2"/>
  <c r="ED44" i="2" s="1"/>
  <c r="EE43" i="2"/>
  <c r="EB43" i="2"/>
  <c r="EE42" i="2"/>
  <c r="EB42" i="2"/>
  <c r="ED42" i="2" s="1"/>
  <c r="EE41" i="2"/>
  <c r="EG41" i="2" s="1"/>
  <c r="EB41" i="2"/>
  <c r="ED41" i="2" s="1"/>
  <c r="EE40" i="2"/>
  <c r="EB40" i="2"/>
  <c r="ED40" i="2" s="1"/>
  <c r="EE39" i="2"/>
  <c r="EB39" i="2"/>
  <c r="EE38" i="2"/>
  <c r="EG38" i="2" s="1"/>
  <c r="ED38" i="2"/>
  <c r="EB38" i="2"/>
  <c r="EE37" i="2"/>
  <c r="EB37" i="2"/>
  <c r="EE36" i="2"/>
  <c r="EB36" i="2"/>
  <c r="ED36" i="2" s="1"/>
  <c r="EE35" i="2"/>
  <c r="EG35" i="2" s="1"/>
  <c r="EB35" i="2"/>
  <c r="EE34" i="2"/>
  <c r="EG34" i="2" s="1"/>
  <c r="EB34" i="2"/>
  <c r="EE33" i="2"/>
  <c r="EG33" i="2" s="1"/>
  <c r="EB33" i="2"/>
  <c r="EE32" i="2"/>
  <c r="EB32" i="2"/>
  <c r="ED32" i="2" s="1"/>
  <c r="EE31" i="2"/>
  <c r="EG31" i="2" s="1"/>
  <c r="EB31" i="2"/>
  <c r="ED31" i="2" s="1"/>
  <c r="EE30" i="2"/>
  <c r="EG30" i="2" s="1"/>
  <c r="EB30" i="2"/>
  <c r="EE29" i="2"/>
  <c r="EG29" i="2" s="1"/>
  <c r="EB29" i="2"/>
  <c r="ED29" i="2" s="1"/>
  <c r="EE28" i="2"/>
  <c r="EB28" i="2"/>
  <c r="ED28" i="2" s="1"/>
  <c r="EE27" i="2"/>
  <c r="EG27" i="2" s="1"/>
  <c r="EB27" i="2"/>
  <c r="ED27" i="2" s="1"/>
  <c r="EE26" i="2"/>
  <c r="EG26" i="2" s="1"/>
  <c r="EB26" i="2"/>
  <c r="EE25" i="2"/>
  <c r="EB25" i="2"/>
  <c r="ED25" i="2" s="1"/>
  <c r="EE24" i="2"/>
  <c r="EB24" i="2"/>
  <c r="ED24" i="2" s="1"/>
  <c r="EE23" i="2"/>
  <c r="EB23" i="2"/>
  <c r="ED23" i="2" s="1"/>
  <c r="EG22" i="2"/>
  <c r="EE22" i="2"/>
  <c r="EB22" i="2"/>
  <c r="EE21" i="2"/>
  <c r="EG21" i="2" s="1"/>
  <c r="EB21" i="2"/>
  <c r="ED21" i="2" s="1"/>
  <c r="EE20" i="2"/>
  <c r="EB20" i="2"/>
  <c r="ED20" i="2" s="1"/>
  <c r="EE19" i="2"/>
  <c r="EG19" i="2" s="1"/>
  <c r="EB19" i="2"/>
  <c r="EE18" i="2"/>
  <c r="EG18" i="2" s="1"/>
  <c r="EB18" i="2"/>
  <c r="EE17" i="2"/>
  <c r="EG17" i="2" s="1"/>
  <c r="EB17" i="2"/>
  <c r="EE16" i="2"/>
  <c r="EB16" i="2"/>
  <c r="ED16" i="2" s="1"/>
  <c r="EE15" i="2"/>
  <c r="EG15" i="2" s="1"/>
  <c r="EB15" i="2"/>
  <c r="ED15" i="2" s="1"/>
  <c r="EE14" i="2"/>
  <c r="EG14" i="2" s="1"/>
  <c r="EB14" i="2"/>
  <c r="EE13" i="2"/>
  <c r="EG13" i="2" s="1"/>
  <c r="EB13" i="2"/>
  <c r="ED13" i="2" s="1"/>
  <c r="EE12" i="2"/>
  <c r="EB12" i="2"/>
  <c r="ED12" i="2" s="1"/>
  <c r="EE11" i="2"/>
  <c r="EG11" i="2" s="1"/>
  <c r="EB11" i="2"/>
  <c r="ED11" i="2" s="1"/>
  <c r="EE10" i="2"/>
  <c r="EG10" i="2" s="1"/>
  <c r="EB10" i="2"/>
  <c r="EE9" i="2"/>
  <c r="EB9" i="2"/>
  <c r="ED9" i="2" s="1"/>
  <c r="EE8" i="2"/>
  <c r="EB8" i="2"/>
  <c r="ED8" i="2" s="1"/>
  <c r="EE7" i="2"/>
  <c r="EG7" i="2" s="1"/>
  <c r="EB7" i="2"/>
  <c r="DY43" i="2"/>
  <c r="DY44" i="2"/>
  <c r="DY45" i="2"/>
  <c r="DY46" i="2"/>
  <c r="DY47" i="2"/>
  <c r="DY48" i="2"/>
  <c r="DY49" i="2"/>
  <c r="DY50" i="2"/>
  <c r="DY51" i="2"/>
  <c r="DY52" i="2"/>
  <c r="DY53" i="2"/>
  <c r="DY54" i="2"/>
  <c r="DY55" i="2"/>
  <c r="DY56" i="2"/>
  <c r="DY8" i="2"/>
  <c r="DY9" i="2"/>
  <c r="DY10" i="2"/>
  <c r="DY11" i="2"/>
  <c r="DY12" i="2"/>
  <c r="DY13" i="2"/>
  <c r="DY14" i="2"/>
  <c r="DY15" i="2"/>
  <c r="DY16" i="2"/>
  <c r="DY17" i="2"/>
  <c r="DY18" i="2"/>
  <c r="DZ18" i="2" s="1"/>
  <c r="DY19" i="2"/>
  <c r="DY20" i="2"/>
  <c r="DY21" i="2"/>
  <c r="DY22" i="2"/>
  <c r="DY23" i="2"/>
  <c r="DY24" i="2"/>
  <c r="DY25" i="2"/>
  <c r="DY26" i="2"/>
  <c r="DY27" i="2"/>
  <c r="DY28" i="2"/>
  <c r="DY29" i="2"/>
  <c r="DY30" i="2"/>
  <c r="DY31" i="2"/>
  <c r="DY32" i="2"/>
  <c r="DY33" i="2"/>
  <c r="DY34" i="2"/>
  <c r="DZ34" i="2" s="1"/>
  <c r="DY35" i="2"/>
  <c r="DY36" i="2"/>
  <c r="DY37" i="2"/>
  <c r="DY38" i="2"/>
  <c r="DY39" i="2"/>
  <c r="DY40" i="2"/>
  <c r="DY41" i="2"/>
  <c r="DY42" i="2"/>
  <c r="DY7" i="2"/>
  <c r="DV34" i="2"/>
  <c r="DW34" i="2" s="1"/>
  <c r="DV35" i="2"/>
  <c r="DV36" i="2"/>
  <c r="DV37" i="2"/>
  <c r="DV38" i="2"/>
  <c r="DV39" i="2"/>
  <c r="DV40" i="2"/>
  <c r="DV41" i="2"/>
  <c r="DV42" i="2"/>
  <c r="DV43" i="2"/>
  <c r="DV44" i="2"/>
  <c r="DV45" i="2"/>
  <c r="DV46" i="2"/>
  <c r="DV47" i="2"/>
  <c r="DV48" i="2"/>
  <c r="DV49" i="2"/>
  <c r="DV50" i="2"/>
  <c r="DW50" i="2" s="1"/>
  <c r="DV51" i="2"/>
  <c r="DV52" i="2"/>
  <c r="DV53" i="2"/>
  <c r="DV54" i="2"/>
  <c r="DV55" i="2"/>
  <c r="DV56" i="2"/>
  <c r="DW56" i="2" s="1"/>
  <c r="DV8" i="2"/>
  <c r="DV9" i="2"/>
  <c r="DV10" i="2"/>
  <c r="DV11" i="2"/>
  <c r="DV12" i="2"/>
  <c r="DV13" i="2"/>
  <c r="DV14" i="2"/>
  <c r="DV15" i="2"/>
  <c r="DV16" i="2"/>
  <c r="DV17" i="2"/>
  <c r="DV18" i="2"/>
  <c r="DW18" i="2" s="1"/>
  <c r="DV19" i="2"/>
  <c r="DV20" i="2"/>
  <c r="DV21" i="2"/>
  <c r="DV22" i="2"/>
  <c r="DV23" i="2"/>
  <c r="DV24" i="2"/>
  <c r="DV25" i="2"/>
  <c r="DV26" i="2"/>
  <c r="DV27" i="2"/>
  <c r="DV28" i="2"/>
  <c r="DV29" i="2"/>
  <c r="DV30" i="2"/>
  <c r="DV31" i="2"/>
  <c r="DV32" i="2"/>
  <c r="DV33" i="2"/>
  <c r="DV7" i="2"/>
  <c r="DX56" i="2"/>
  <c r="DU56" i="2"/>
  <c r="DX55" i="2"/>
  <c r="DU55" i="2"/>
  <c r="DW55" i="2" s="1"/>
  <c r="DZ54" i="2"/>
  <c r="DX54" i="2"/>
  <c r="DU54" i="2"/>
  <c r="DW54" i="2" s="1"/>
  <c r="DX53" i="2"/>
  <c r="DU53" i="2"/>
  <c r="DW53" i="2" s="1"/>
  <c r="DX52" i="2"/>
  <c r="DU52" i="2"/>
  <c r="DX51" i="2"/>
  <c r="DZ51" i="2" s="1"/>
  <c r="DU51" i="2"/>
  <c r="DX50" i="2"/>
  <c r="DZ50" i="2" s="1"/>
  <c r="DU50" i="2"/>
  <c r="DX49" i="2"/>
  <c r="DU49" i="2"/>
  <c r="DW49" i="2" s="1"/>
  <c r="DZ48" i="2"/>
  <c r="DX48" i="2"/>
  <c r="DU48" i="2"/>
  <c r="DX47" i="2"/>
  <c r="DZ47" i="2" s="1"/>
  <c r="DU47" i="2"/>
  <c r="DX46" i="2"/>
  <c r="DZ46" i="2" s="1"/>
  <c r="DU46" i="2"/>
  <c r="DW46" i="2" s="1"/>
  <c r="DX45" i="2"/>
  <c r="DU45" i="2"/>
  <c r="DX44" i="2"/>
  <c r="DZ44" i="2" s="1"/>
  <c r="DU44" i="2"/>
  <c r="DX43" i="2"/>
  <c r="DU43" i="2"/>
  <c r="DZ42" i="2"/>
  <c r="DX42" i="2"/>
  <c r="DU42" i="2"/>
  <c r="DW42" i="2" s="1"/>
  <c r="DX41" i="2"/>
  <c r="DZ41" i="2" s="1"/>
  <c r="DU41" i="2"/>
  <c r="DW41" i="2" s="1"/>
  <c r="DZ40" i="2"/>
  <c r="DX40" i="2"/>
  <c r="DU40" i="2"/>
  <c r="DX39" i="2"/>
  <c r="DZ39" i="2" s="1"/>
  <c r="DU39" i="2"/>
  <c r="DX38" i="2"/>
  <c r="DW38" i="2"/>
  <c r="DU38" i="2"/>
  <c r="DX37" i="2"/>
  <c r="DU37" i="2"/>
  <c r="DW37" i="2" s="1"/>
  <c r="DX36" i="2"/>
  <c r="DZ36" i="2" s="1"/>
  <c r="DU36" i="2"/>
  <c r="DX35" i="2"/>
  <c r="DZ35" i="2" s="1"/>
  <c r="DU35" i="2"/>
  <c r="DW35" i="2" s="1"/>
  <c r="DX34" i="2"/>
  <c r="DU34" i="2"/>
  <c r="DX33" i="2"/>
  <c r="DU33" i="2"/>
  <c r="DX32" i="2"/>
  <c r="DZ32" i="2" s="1"/>
  <c r="DW32" i="2"/>
  <c r="DU32" i="2"/>
  <c r="DX31" i="2"/>
  <c r="DZ31" i="2" s="1"/>
  <c r="DU31" i="2"/>
  <c r="DX30" i="2"/>
  <c r="DU30" i="2"/>
  <c r="DW30" i="2" s="1"/>
  <c r="DX29" i="2"/>
  <c r="DU29" i="2"/>
  <c r="DW29" i="2" s="1"/>
  <c r="DZ28" i="2"/>
  <c r="DX28" i="2"/>
  <c r="DU28" i="2"/>
  <c r="DW28" i="2" s="1"/>
  <c r="DX27" i="2"/>
  <c r="DZ27" i="2" s="1"/>
  <c r="DU27" i="2"/>
  <c r="DX26" i="2"/>
  <c r="DU26" i="2"/>
  <c r="DW26" i="2" s="1"/>
  <c r="DX25" i="2"/>
  <c r="DU25" i="2"/>
  <c r="DZ24" i="2"/>
  <c r="DX24" i="2"/>
  <c r="DW24" i="2"/>
  <c r="DU24" i="2"/>
  <c r="DX23" i="2"/>
  <c r="DU23" i="2"/>
  <c r="DX22" i="2"/>
  <c r="DU22" i="2"/>
  <c r="DX21" i="2"/>
  <c r="DU21" i="2"/>
  <c r="DW21" i="2" s="1"/>
  <c r="DZ20" i="2"/>
  <c r="DX20" i="2"/>
  <c r="DU20" i="2"/>
  <c r="DX19" i="2"/>
  <c r="DZ19" i="2" s="1"/>
  <c r="DU19" i="2"/>
  <c r="DW19" i="2" s="1"/>
  <c r="DX18" i="2"/>
  <c r="DU18" i="2"/>
  <c r="DX17" i="2"/>
  <c r="DU17" i="2"/>
  <c r="DX16" i="2"/>
  <c r="DZ16" i="2" s="1"/>
  <c r="DW16" i="2"/>
  <c r="DU16" i="2"/>
  <c r="DX15" i="2"/>
  <c r="DZ15" i="2" s="1"/>
  <c r="DU15" i="2"/>
  <c r="DX14" i="2"/>
  <c r="DU14" i="2"/>
  <c r="DW14" i="2" s="1"/>
  <c r="DX13" i="2"/>
  <c r="DU13" i="2"/>
  <c r="DW13" i="2" s="1"/>
  <c r="DZ12" i="2"/>
  <c r="DX12" i="2"/>
  <c r="DU12" i="2"/>
  <c r="DW12" i="2" s="1"/>
  <c r="DX11" i="2"/>
  <c r="DZ11" i="2" s="1"/>
  <c r="DU11" i="2"/>
  <c r="DW11" i="2" s="1"/>
  <c r="DX10" i="2"/>
  <c r="DU10" i="2"/>
  <c r="DW10" i="2" s="1"/>
  <c r="DX9" i="2"/>
  <c r="DU9" i="2"/>
  <c r="DZ8" i="2"/>
  <c r="DX8" i="2"/>
  <c r="DU8" i="2"/>
  <c r="DW8" i="2" s="1"/>
  <c r="DX7" i="2"/>
  <c r="DZ7" i="2" s="1"/>
  <c r="DU7" i="2"/>
  <c r="DS55" i="2"/>
  <c r="DS11" i="2"/>
  <c r="DS12" i="2"/>
  <c r="DS15" i="2"/>
  <c r="DS20" i="2"/>
  <c r="DS23" i="2"/>
  <c r="DS27" i="2"/>
  <c r="DS31" i="2"/>
  <c r="DS35" i="2"/>
  <c r="DS36" i="2"/>
  <c r="DS39" i="2"/>
  <c r="DS43" i="2"/>
  <c r="DS46" i="2"/>
  <c r="DS47" i="2"/>
  <c r="DR40" i="2"/>
  <c r="DR41" i="2"/>
  <c r="DR42" i="2"/>
  <c r="DR43" i="2"/>
  <c r="DR44" i="2"/>
  <c r="DS44" i="2" s="1"/>
  <c r="DR45" i="2"/>
  <c r="DR46" i="2"/>
  <c r="DR47" i="2"/>
  <c r="DR48" i="2"/>
  <c r="DR49" i="2"/>
  <c r="DR50" i="2"/>
  <c r="DR51" i="2"/>
  <c r="DR52" i="2"/>
  <c r="DS52" i="2" s="1"/>
  <c r="DR53" i="2"/>
  <c r="DR54" i="2"/>
  <c r="DR55" i="2"/>
  <c r="DR56" i="2"/>
  <c r="DR8" i="2"/>
  <c r="DR9" i="2"/>
  <c r="DR10" i="2"/>
  <c r="DR11" i="2"/>
  <c r="DR12" i="2"/>
  <c r="DR13" i="2"/>
  <c r="DR14" i="2"/>
  <c r="DR15" i="2"/>
  <c r="DR16" i="2"/>
  <c r="DR17" i="2"/>
  <c r="DR18" i="2"/>
  <c r="DR19" i="2"/>
  <c r="DS19" i="2" s="1"/>
  <c r="DR20" i="2"/>
  <c r="DR21" i="2"/>
  <c r="DR22" i="2"/>
  <c r="DR23" i="2"/>
  <c r="DR24" i="2"/>
  <c r="DR25" i="2"/>
  <c r="DR26" i="2"/>
  <c r="DR27" i="2"/>
  <c r="DR28" i="2"/>
  <c r="DS28" i="2" s="1"/>
  <c r="DR29" i="2"/>
  <c r="DR30" i="2"/>
  <c r="DR31" i="2"/>
  <c r="DR32" i="2"/>
  <c r="DR33" i="2"/>
  <c r="DR34" i="2"/>
  <c r="DR35" i="2"/>
  <c r="DR36" i="2"/>
  <c r="DR37" i="2"/>
  <c r="DR38" i="2"/>
  <c r="DR39" i="2"/>
  <c r="DR7" i="2"/>
  <c r="DS7" i="2" s="1"/>
  <c r="DQ56" i="2"/>
  <c r="DS56" i="2" s="1"/>
  <c r="DQ55" i="2"/>
  <c r="DQ54" i="2"/>
  <c r="DS54" i="2" s="1"/>
  <c r="DQ53" i="2"/>
  <c r="DS53" i="2" s="1"/>
  <c r="DQ52" i="2"/>
  <c r="DQ51" i="2"/>
  <c r="DS51" i="2" s="1"/>
  <c r="DQ50" i="2"/>
  <c r="DQ49" i="2"/>
  <c r="DS49" i="2" s="1"/>
  <c r="DQ48" i="2"/>
  <c r="DS48" i="2" s="1"/>
  <c r="DQ47" i="2"/>
  <c r="DQ46" i="2"/>
  <c r="DQ45" i="2"/>
  <c r="DS45" i="2" s="1"/>
  <c r="DQ44" i="2"/>
  <c r="DQ43" i="2"/>
  <c r="DQ42" i="2"/>
  <c r="DQ41" i="2"/>
  <c r="DS41" i="2" s="1"/>
  <c r="DQ40" i="2"/>
  <c r="DS40" i="2" s="1"/>
  <c r="DQ39" i="2"/>
  <c r="DQ38" i="2"/>
  <c r="DS38" i="2" s="1"/>
  <c r="DQ37" i="2"/>
  <c r="DS37" i="2" s="1"/>
  <c r="DQ36" i="2"/>
  <c r="DQ35" i="2"/>
  <c r="DQ34" i="2"/>
  <c r="DS34" i="2" s="1"/>
  <c r="DQ33" i="2"/>
  <c r="DQ32" i="2"/>
  <c r="DS32" i="2" s="1"/>
  <c r="DQ31" i="2"/>
  <c r="DQ30" i="2"/>
  <c r="DS30" i="2" s="1"/>
  <c r="DQ29" i="2"/>
  <c r="DS29" i="2" s="1"/>
  <c r="DQ28" i="2"/>
  <c r="DQ27" i="2"/>
  <c r="DQ26" i="2"/>
  <c r="DS26" i="2" s="1"/>
  <c r="DQ25" i="2"/>
  <c r="DQ24" i="2"/>
  <c r="DS24" i="2" s="1"/>
  <c r="DQ23" i="2"/>
  <c r="DQ22" i="2"/>
  <c r="DS22" i="2" s="1"/>
  <c r="DQ21" i="2"/>
  <c r="DS21" i="2" s="1"/>
  <c r="DQ20" i="2"/>
  <c r="DQ19" i="2"/>
  <c r="DQ18" i="2"/>
  <c r="DS18" i="2" s="1"/>
  <c r="DQ17" i="2"/>
  <c r="DQ16" i="2"/>
  <c r="DS16" i="2" s="1"/>
  <c r="DQ15" i="2"/>
  <c r="DQ14" i="2"/>
  <c r="DS14" i="2" s="1"/>
  <c r="DQ13" i="2"/>
  <c r="DS13" i="2" s="1"/>
  <c r="DQ12" i="2"/>
  <c r="DQ11" i="2"/>
  <c r="DQ10" i="2"/>
  <c r="DS10" i="2" s="1"/>
  <c r="DQ9" i="2"/>
  <c r="DQ8" i="2"/>
  <c r="DS8" i="2" s="1"/>
  <c r="DQ7" i="2"/>
  <c r="DP37" i="2"/>
  <c r="DP41" i="2"/>
  <c r="DP45" i="2"/>
  <c r="DO49" i="2"/>
  <c r="DO50" i="2"/>
  <c r="DO51" i="2"/>
  <c r="DO52" i="2"/>
  <c r="DO53" i="2"/>
  <c r="DP53" i="2" s="1"/>
  <c r="DO54" i="2"/>
  <c r="DO55" i="2"/>
  <c r="DP55" i="2" s="1"/>
  <c r="DO56" i="2"/>
  <c r="DO8" i="2"/>
  <c r="DO9" i="2"/>
  <c r="DO10" i="2"/>
  <c r="DO11" i="2"/>
  <c r="DO12" i="2"/>
  <c r="DO13" i="2"/>
  <c r="DO14" i="2"/>
  <c r="DO15" i="2"/>
  <c r="DO16" i="2"/>
  <c r="DO17" i="2"/>
  <c r="DO18" i="2"/>
  <c r="DO19" i="2"/>
  <c r="DO20" i="2"/>
  <c r="DO21" i="2"/>
  <c r="DO22" i="2"/>
  <c r="DO23" i="2"/>
  <c r="DO24" i="2"/>
  <c r="DO25" i="2"/>
  <c r="DO26" i="2"/>
  <c r="DO27" i="2"/>
  <c r="DO28" i="2"/>
  <c r="DO29" i="2"/>
  <c r="DO30" i="2"/>
  <c r="DP30" i="2" s="1"/>
  <c r="DO31" i="2"/>
  <c r="DO32" i="2"/>
  <c r="DO33" i="2"/>
  <c r="DO34" i="2"/>
  <c r="DO35" i="2"/>
  <c r="DO36" i="2"/>
  <c r="DO37" i="2"/>
  <c r="DO38" i="2"/>
  <c r="DO39" i="2"/>
  <c r="DO40" i="2"/>
  <c r="DO41" i="2"/>
  <c r="DO42" i="2"/>
  <c r="DO43" i="2"/>
  <c r="DO44" i="2"/>
  <c r="DO45" i="2"/>
  <c r="DO46" i="2"/>
  <c r="DO47" i="2"/>
  <c r="DP47" i="2" s="1"/>
  <c r="DO48" i="2"/>
  <c r="DO7" i="2"/>
  <c r="DN56" i="2"/>
  <c r="DN55" i="2"/>
  <c r="DN54" i="2"/>
  <c r="DP54" i="2" s="1"/>
  <c r="DN53" i="2"/>
  <c r="DN52" i="2"/>
  <c r="DP52" i="2" s="1"/>
  <c r="DN51" i="2"/>
  <c r="DN50" i="2"/>
  <c r="DP50" i="2" s="1"/>
  <c r="DN49" i="2"/>
  <c r="DN48" i="2"/>
  <c r="DP48" i="2" s="1"/>
  <c r="DN47" i="2"/>
  <c r="DN46" i="2"/>
  <c r="DN45" i="2"/>
  <c r="DN44" i="2"/>
  <c r="DP44" i="2" s="1"/>
  <c r="DN43" i="2"/>
  <c r="DP43" i="2" s="1"/>
  <c r="DN42" i="2"/>
  <c r="DP42" i="2" s="1"/>
  <c r="DN41" i="2"/>
  <c r="DN40" i="2"/>
  <c r="DP40" i="2" s="1"/>
  <c r="DN39" i="2"/>
  <c r="DP39" i="2" s="1"/>
  <c r="DN38" i="2"/>
  <c r="DN37" i="2"/>
  <c r="DN36" i="2"/>
  <c r="DP36" i="2" s="1"/>
  <c r="DN35" i="2"/>
  <c r="DP35" i="2" s="1"/>
  <c r="DN34" i="2"/>
  <c r="DP34" i="2" s="1"/>
  <c r="DN33" i="2"/>
  <c r="DP33" i="2" s="1"/>
  <c r="DN32" i="2"/>
  <c r="DP32" i="2" s="1"/>
  <c r="DN31" i="2"/>
  <c r="DN30" i="2"/>
  <c r="DN29" i="2"/>
  <c r="DP29" i="2" s="1"/>
  <c r="DN28" i="2"/>
  <c r="DP28" i="2" s="1"/>
  <c r="DN27" i="2"/>
  <c r="DP27" i="2" s="1"/>
  <c r="DN26" i="2"/>
  <c r="DP26" i="2" s="1"/>
  <c r="DN25" i="2"/>
  <c r="DP25" i="2" s="1"/>
  <c r="DN24" i="2"/>
  <c r="DP24" i="2" s="1"/>
  <c r="DN23" i="2"/>
  <c r="DN22" i="2"/>
  <c r="DN21" i="2"/>
  <c r="DP21" i="2" s="1"/>
  <c r="DN20" i="2"/>
  <c r="DP20" i="2" s="1"/>
  <c r="DN19" i="2"/>
  <c r="DP19" i="2" s="1"/>
  <c r="DN18" i="2"/>
  <c r="DP18" i="2" s="1"/>
  <c r="DN17" i="2"/>
  <c r="DP17" i="2" s="1"/>
  <c r="DN16" i="2"/>
  <c r="DP16" i="2" s="1"/>
  <c r="DN15" i="2"/>
  <c r="DN14" i="2"/>
  <c r="DN13" i="2"/>
  <c r="DP13" i="2" s="1"/>
  <c r="DN12" i="2"/>
  <c r="DP12" i="2" s="1"/>
  <c r="DN11" i="2"/>
  <c r="DP11" i="2" s="1"/>
  <c r="DN10" i="2"/>
  <c r="DP10" i="2" s="1"/>
  <c r="DN9" i="2"/>
  <c r="DP9" i="2" s="1"/>
  <c r="DN8" i="2"/>
  <c r="DP8" i="2" s="1"/>
  <c r="DN7" i="2"/>
  <c r="DP7" i="2" s="1"/>
  <c r="DK45" i="2"/>
  <c r="DK46" i="2"/>
  <c r="DK47" i="2"/>
  <c r="DK48" i="2"/>
  <c r="DK49" i="2"/>
  <c r="DK50" i="2"/>
  <c r="DK51" i="2"/>
  <c r="DK52" i="2"/>
  <c r="DK53" i="2"/>
  <c r="DK54" i="2"/>
  <c r="DK55" i="2"/>
  <c r="DK56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L19" i="2" s="1"/>
  <c r="DK20" i="2"/>
  <c r="DK21" i="2"/>
  <c r="DK22" i="2"/>
  <c r="DK23" i="2"/>
  <c r="DK24" i="2"/>
  <c r="DK25" i="2"/>
  <c r="DK26" i="2"/>
  <c r="DK27" i="2"/>
  <c r="DK28" i="2"/>
  <c r="DK29" i="2"/>
  <c r="DK30" i="2"/>
  <c r="DK31" i="2"/>
  <c r="DK32" i="2"/>
  <c r="DK33" i="2"/>
  <c r="DK34" i="2"/>
  <c r="DK35" i="2"/>
  <c r="DK36" i="2"/>
  <c r="DK37" i="2"/>
  <c r="DK38" i="2"/>
  <c r="DL38" i="2" s="1"/>
  <c r="DK39" i="2"/>
  <c r="DL39" i="2" s="1"/>
  <c r="DK40" i="2"/>
  <c r="DK41" i="2"/>
  <c r="DK42" i="2"/>
  <c r="DK43" i="2"/>
  <c r="DK44" i="2"/>
  <c r="DK7" i="2"/>
  <c r="DG35" i="2"/>
  <c r="DG36" i="2"/>
  <c r="DG37" i="2"/>
  <c r="DG38" i="2"/>
  <c r="DG39" i="2"/>
  <c r="DG40" i="2"/>
  <c r="DG41" i="2"/>
  <c r="DG42" i="2"/>
  <c r="DG43" i="2"/>
  <c r="DG44" i="2"/>
  <c r="DG45" i="2"/>
  <c r="DG46" i="2"/>
  <c r="DG47" i="2"/>
  <c r="DG48" i="2"/>
  <c r="DG49" i="2"/>
  <c r="DG50" i="2"/>
  <c r="DG51" i="2"/>
  <c r="DG52" i="2"/>
  <c r="DG53" i="2"/>
  <c r="DG54" i="2"/>
  <c r="DG55" i="2"/>
  <c r="DG56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G25" i="2"/>
  <c r="DG26" i="2"/>
  <c r="DG27" i="2"/>
  <c r="DG28" i="2"/>
  <c r="DG29" i="2"/>
  <c r="DG30" i="2"/>
  <c r="DG31" i="2"/>
  <c r="DG32" i="2"/>
  <c r="DG33" i="2"/>
  <c r="DG34" i="2"/>
  <c r="DG7" i="2"/>
  <c r="DJ56" i="2"/>
  <c r="DI56" i="2"/>
  <c r="DF56" i="2"/>
  <c r="DE56" i="2"/>
  <c r="DH56" i="2" s="1"/>
  <c r="DJ55" i="2"/>
  <c r="DI55" i="2"/>
  <c r="DF55" i="2"/>
  <c r="DE55" i="2"/>
  <c r="DJ54" i="2"/>
  <c r="DI54" i="2"/>
  <c r="DF54" i="2"/>
  <c r="DE54" i="2"/>
  <c r="DJ53" i="2"/>
  <c r="DL53" i="2" s="1"/>
  <c r="DI53" i="2"/>
  <c r="DF53" i="2"/>
  <c r="DE53" i="2"/>
  <c r="DJ52" i="2"/>
  <c r="DL52" i="2" s="1"/>
  <c r="DI52" i="2"/>
  <c r="DF52" i="2"/>
  <c r="DE52" i="2"/>
  <c r="DJ51" i="2"/>
  <c r="DI51" i="2"/>
  <c r="DF51" i="2"/>
  <c r="DE51" i="2"/>
  <c r="DJ50" i="2"/>
  <c r="DI50" i="2"/>
  <c r="DF50" i="2"/>
  <c r="DE50" i="2"/>
  <c r="DJ49" i="2"/>
  <c r="DL49" i="2" s="1"/>
  <c r="DI49" i="2"/>
  <c r="DF49" i="2"/>
  <c r="DE49" i="2"/>
  <c r="DJ48" i="2"/>
  <c r="DI48" i="2"/>
  <c r="DF48" i="2"/>
  <c r="DE48" i="2"/>
  <c r="DJ47" i="2"/>
  <c r="DI47" i="2"/>
  <c r="DF47" i="2"/>
  <c r="DH47" i="2" s="1"/>
  <c r="DE47" i="2"/>
  <c r="DJ46" i="2"/>
  <c r="DL46" i="2" s="1"/>
  <c r="DI46" i="2"/>
  <c r="DF46" i="2"/>
  <c r="DE46" i="2"/>
  <c r="DL45" i="2"/>
  <c r="DJ45" i="2"/>
  <c r="DI45" i="2"/>
  <c r="DF45" i="2"/>
  <c r="DE45" i="2"/>
  <c r="DJ44" i="2"/>
  <c r="DI44" i="2"/>
  <c r="DL44" i="2" s="1"/>
  <c r="DF44" i="2"/>
  <c r="DH44" i="2" s="1"/>
  <c r="DE44" i="2"/>
  <c r="DJ43" i="2"/>
  <c r="DL43" i="2" s="1"/>
  <c r="DI43" i="2"/>
  <c r="DF43" i="2"/>
  <c r="DE43" i="2"/>
  <c r="DJ42" i="2"/>
  <c r="DL42" i="2" s="1"/>
  <c r="DI42" i="2"/>
  <c r="DF42" i="2"/>
  <c r="DH42" i="2" s="1"/>
  <c r="DE42" i="2"/>
  <c r="DJ41" i="2"/>
  <c r="DI41" i="2"/>
  <c r="DL41" i="2" s="1"/>
  <c r="DF41" i="2"/>
  <c r="DE41" i="2"/>
  <c r="DJ40" i="2"/>
  <c r="DL40" i="2" s="1"/>
  <c r="DI40" i="2"/>
  <c r="DF40" i="2"/>
  <c r="DE40" i="2"/>
  <c r="DJ39" i="2"/>
  <c r="DI39" i="2"/>
  <c r="DF39" i="2"/>
  <c r="DE39" i="2"/>
  <c r="DJ38" i="2"/>
  <c r="DI38" i="2"/>
  <c r="DF38" i="2"/>
  <c r="DE38" i="2"/>
  <c r="DH38" i="2" s="1"/>
  <c r="DJ37" i="2"/>
  <c r="DI37" i="2"/>
  <c r="DF37" i="2"/>
  <c r="DE37" i="2"/>
  <c r="DJ36" i="2"/>
  <c r="DI36" i="2"/>
  <c r="DL36" i="2" s="1"/>
  <c r="DF36" i="2"/>
  <c r="DH36" i="2" s="1"/>
  <c r="DE36" i="2"/>
  <c r="DL35" i="2"/>
  <c r="DJ35" i="2"/>
  <c r="DI35" i="2"/>
  <c r="DF35" i="2"/>
  <c r="DE35" i="2"/>
  <c r="DJ34" i="2"/>
  <c r="DL34" i="2" s="1"/>
  <c r="DI34" i="2"/>
  <c r="DF34" i="2"/>
  <c r="DE34" i="2"/>
  <c r="DJ33" i="2"/>
  <c r="DI33" i="2"/>
  <c r="DF33" i="2"/>
  <c r="DE33" i="2"/>
  <c r="DJ32" i="2"/>
  <c r="DI32" i="2"/>
  <c r="DL32" i="2" s="1"/>
  <c r="DH32" i="2"/>
  <c r="DF32" i="2"/>
  <c r="DE32" i="2"/>
  <c r="DJ31" i="2"/>
  <c r="DI31" i="2"/>
  <c r="DF31" i="2"/>
  <c r="DE31" i="2"/>
  <c r="DH31" i="2" s="1"/>
  <c r="DL30" i="2"/>
  <c r="DJ30" i="2"/>
  <c r="DI30" i="2"/>
  <c r="DF30" i="2"/>
  <c r="DE30" i="2"/>
  <c r="DJ29" i="2"/>
  <c r="DI29" i="2"/>
  <c r="DF29" i="2"/>
  <c r="DE29" i="2"/>
  <c r="DJ28" i="2"/>
  <c r="DI28" i="2"/>
  <c r="DL28" i="2" s="1"/>
  <c r="DF28" i="2"/>
  <c r="DE28" i="2"/>
  <c r="DJ27" i="2"/>
  <c r="DI27" i="2"/>
  <c r="DF27" i="2"/>
  <c r="DE27" i="2"/>
  <c r="DJ26" i="2"/>
  <c r="DI26" i="2"/>
  <c r="DL26" i="2" s="1"/>
  <c r="DF26" i="2"/>
  <c r="DE26" i="2"/>
  <c r="DJ25" i="2"/>
  <c r="DI25" i="2"/>
  <c r="DF25" i="2"/>
  <c r="DE25" i="2"/>
  <c r="DJ24" i="2"/>
  <c r="DL24" i="2" s="1"/>
  <c r="DI24" i="2"/>
  <c r="DF24" i="2"/>
  <c r="DE24" i="2"/>
  <c r="DJ23" i="2"/>
  <c r="DI23" i="2"/>
  <c r="DH23" i="2"/>
  <c r="DF23" i="2"/>
  <c r="DE23" i="2"/>
  <c r="DJ22" i="2"/>
  <c r="DL22" i="2" s="1"/>
  <c r="DI22" i="2"/>
  <c r="DF22" i="2"/>
  <c r="DE22" i="2"/>
  <c r="DJ21" i="2"/>
  <c r="DI21" i="2"/>
  <c r="DF21" i="2"/>
  <c r="DE21" i="2"/>
  <c r="DL20" i="2"/>
  <c r="DJ20" i="2"/>
  <c r="DI20" i="2"/>
  <c r="DF20" i="2"/>
  <c r="DE20" i="2"/>
  <c r="DJ19" i="2"/>
  <c r="DI19" i="2"/>
  <c r="DF19" i="2"/>
  <c r="DE19" i="2"/>
  <c r="DJ18" i="2"/>
  <c r="DI18" i="2"/>
  <c r="DL18" i="2" s="1"/>
  <c r="DF18" i="2"/>
  <c r="DE18" i="2"/>
  <c r="DJ17" i="2"/>
  <c r="DI17" i="2"/>
  <c r="DF17" i="2"/>
  <c r="DE17" i="2"/>
  <c r="DJ16" i="2"/>
  <c r="DI16" i="2"/>
  <c r="DL16" i="2" s="1"/>
  <c r="DF16" i="2"/>
  <c r="DE16" i="2"/>
  <c r="DJ15" i="2"/>
  <c r="DI15" i="2"/>
  <c r="DF15" i="2"/>
  <c r="DE15" i="2"/>
  <c r="DJ14" i="2"/>
  <c r="DI14" i="2"/>
  <c r="DL14" i="2" s="1"/>
  <c r="DF14" i="2"/>
  <c r="DE14" i="2"/>
  <c r="DJ13" i="2"/>
  <c r="DI13" i="2"/>
  <c r="DF13" i="2"/>
  <c r="DE13" i="2"/>
  <c r="DJ12" i="2"/>
  <c r="DL12" i="2" s="1"/>
  <c r="DI12" i="2"/>
  <c r="DF12" i="2"/>
  <c r="DE12" i="2"/>
  <c r="DJ11" i="2"/>
  <c r="DL11" i="2" s="1"/>
  <c r="DI11" i="2"/>
  <c r="DF11" i="2"/>
  <c r="DE11" i="2"/>
  <c r="DJ10" i="2"/>
  <c r="DL10" i="2" s="1"/>
  <c r="DI10" i="2"/>
  <c r="DF10" i="2"/>
  <c r="DE10" i="2"/>
  <c r="DJ9" i="2"/>
  <c r="DI9" i="2"/>
  <c r="DF9" i="2"/>
  <c r="DE9" i="2"/>
  <c r="DJ8" i="2"/>
  <c r="DI8" i="2"/>
  <c r="DL8" i="2" s="1"/>
  <c r="DF8" i="2"/>
  <c r="DE8" i="2"/>
  <c r="DL7" i="2"/>
  <c r="DJ7" i="2"/>
  <c r="DI7" i="2"/>
  <c r="DF7" i="2"/>
  <c r="DE7" i="2"/>
  <c r="DH7" i="2" s="1"/>
  <c r="DB46" i="2"/>
  <c r="DB47" i="2"/>
  <c r="DB48" i="2"/>
  <c r="DB49" i="2"/>
  <c r="DB50" i="2"/>
  <c r="DB51" i="2"/>
  <c r="DB52" i="2"/>
  <c r="DB53" i="2"/>
  <c r="DB54" i="2"/>
  <c r="DB55" i="2"/>
  <c r="DB56" i="2"/>
  <c r="DC56" i="2" s="1"/>
  <c r="DB8" i="2"/>
  <c r="DC8" i="2" s="1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C21" i="2" s="1"/>
  <c r="DB22" i="2"/>
  <c r="DB23" i="2"/>
  <c r="DB24" i="2"/>
  <c r="DB25" i="2"/>
  <c r="DB26" i="2"/>
  <c r="DB27" i="2"/>
  <c r="DB28" i="2"/>
  <c r="DC28" i="2" s="1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7" i="2"/>
  <c r="CX42" i="2"/>
  <c r="CX43" i="2"/>
  <c r="CX44" i="2"/>
  <c r="CX45" i="2"/>
  <c r="CX46" i="2"/>
  <c r="CX47" i="2"/>
  <c r="CX48" i="2"/>
  <c r="CX49" i="2"/>
  <c r="CX50" i="2"/>
  <c r="CX51" i="2"/>
  <c r="CX52" i="2"/>
  <c r="CX53" i="2"/>
  <c r="CX54" i="2"/>
  <c r="CX55" i="2"/>
  <c r="CX56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X25" i="2"/>
  <c r="CX26" i="2"/>
  <c r="CX27" i="2"/>
  <c r="CX28" i="2"/>
  <c r="CX29" i="2"/>
  <c r="CX30" i="2"/>
  <c r="CX31" i="2"/>
  <c r="CX32" i="2"/>
  <c r="CX33" i="2"/>
  <c r="CX34" i="2"/>
  <c r="CX35" i="2"/>
  <c r="CX36" i="2"/>
  <c r="CX37" i="2"/>
  <c r="CX38" i="2"/>
  <c r="CX39" i="2"/>
  <c r="CX40" i="2"/>
  <c r="CX41" i="2"/>
  <c r="CX7" i="2"/>
  <c r="CY7" i="2" s="1"/>
  <c r="DA56" i="2"/>
  <c r="CZ56" i="2"/>
  <c r="CW56" i="2"/>
  <c r="CV56" i="2"/>
  <c r="DC55" i="2"/>
  <c r="DA55" i="2"/>
  <c r="CZ55" i="2"/>
  <c r="CW55" i="2"/>
  <c r="CV55" i="2"/>
  <c r="DA54" i="2"/>
  <c r="CZ54" i="2"/>
  <c r="DC54" i="2" s="1"/>
  <c r="CW54" i="2"/>
  <c r="CY54" i="2" s="1"/>
  <c r="CV54" i="2"/>
  <c r="DA53" i="2"/>
  <c r="DC53" i="2" s="1"/>
  <c r="CZ53" i="2"/>
  <c r="CW53" i="2"/>
  <c r="CV53" i="2"/>
  <c r="DA52" i="2"/>
  <c r="CZ52" i="2"/>
  <c r="CW52" i="2"/>
  <c r="CV52" i="2"/>
  <c r="CY52" i="2" s="1"/>
  <c r="DC51" i="2"/>
  <c r="DA51" i="2"/>
  <c r="CZ51" i="2"/>
  <c r="CW51" i="2"/>
  <c r="CV51" i="2"/>
  <c r="DC50" i="2"/>
  <c r="DA50" i="2"/>
  <c r="CZ50" i="2"/>
  <c r="CW50" i="2"/>
  <c r="CV50" i="2"/>
  <c r="DA49" i="2"/>
  <c r="CZ49" i="2"/>
  <c r="CY49" i="2"/>
  <c r="CW49" i="2"/>
  <c r="CV49" i="2"/>
  <c r="DA48" i="2"/>
  <c r="CZ48" i="2"/>
  <c r="CW48" i="2"/>
  <c r="CV48" i="2"/>
  <c r="DA47" i="2"/>
  <c r="DC47" i="2" s="1"/>
  <c r="CZ47" i="2"/>
  <c r="CW47" i="2"/>
  <c r="CV47" i="2"/>
  <c r="DA46" i="2"/>
  <c r="CZ46" i="2"/>
  <c r="DC46" i="2" s="1"/>
  <c r="CW46" i="2"/>
  <c r="CV46" i="2"/>
  <c r="CY46" i="2" s="1"/>
  <c r="DA45" i="2"/>
  <c r="CZ45" i="2"/>
  <c r="DC45" i="2" s="1"/>
  <c r="CW45" i="2"/>
  <c r="CV45" i="2"/>
  <c r="DA44" i="2"/>
  <c r="CZ44" i="2"/>
  <c r="CW44" i="2"/>
  <c r="CV44" i="2"/>
  <c r="CY44" i="2" s="1"/>
  <c r="DC43" i="2"/>
  <c r="DA43" i="2"/>
  <c r="CZ43" i="2"/>
  <c r="CW43" i="2"/>
  <c r="CV43" i="2"/>
  <c r="DA42" i="2"/>
  <c r="CZ42" i="2"/>
  <c r="CW42" i="2"/>
  <c r="CY42" i="2" s="1"/>
  <c r="CV42" i="2"/>
  <c r="DA41" i="2"/>
  <c r="CZ41" i="2"/>
  <c r="DC41" i="2" s="1"/>
  <c r="CW41" i="2"/>
  <c r="CV41" i="2"/>
  <c r="DA40" i="2"/>
  <c r="DC40" i="2" s="1"/>
  <c r="CZ40" i="2"/>
  <c r="CW40" i="2"/>
  <c r="CV40" i="2"/>
  <c r="DA39" i="2"/>
  <c r="DC39" i="2" s="1"/>
  <c r="CZ39" i="2"/>
  <c r="CW39" i="2"/>
  <c r="CV39" i="2"/>
  <c r="CY39" i="2" s="1"/>
  <c r="DA38" i="2"/>
  <c r="CZ38" i="2"/>
  <c r="CW38" i="2"/>
  <c r="CV38" i="2"/>
  <c r="DA37" i="2"/>
  <c r="CZ37" i="2"/>
  <c r="CW37" i="2"/>
  <c r="CV37" i="2"/>
  <c r="DA36" i="2"/>
  <c r="CZ36" i="2"/>
  <c r="DC36" i="2" s="1"/>
  <c r="CW36" i="2"/>
  <c r="CV36" i="2"/>
  <c r="DA35" i="2"/>
  <c r="CZ35" i="2"/>
  <c r="DC35" i="2" s="1"/>
  <c r="CW35" i="2"/>
  <c r="CV35" i="2"/>
  <c r="CY35" i="2" s="1"/>
  <c r="DA34" i="2"/>
  <c r="CZ34" i="2"/>
  <c r="CW34" i="2"/>
  <c r="CV34" i="2"/>
  <c r="DC33" i="2"/>
  <c r="DA33" i="2"/>
  <c r="CZ33" i="2"/>
  <c r="CW33" i="2"/>
  <c r="CV33" i="2"/>
  <c r="DC32" i="2"/>
  <c r="DA32" i="2"/>
  <c r="CZ32" i="2"/>
  <c r="CW32" i="2"/>
  <c r="CV32" i="2"/>
  <c r="DA31" i="2"/>
  <c r="CZ31" i="2"/>
  <c r="DC31" i="2" s="1"/>
  <c r="CW31" i="2"/>
  <c r="CY31" i="2" s="1"/>
  <c r="CV31" i="2"/>
  <c r="DA30" i="2"/>
  <c r="CZ30" i="2"/>
  <c r="CW30" i="2"/>
  <c r="CV30" i="2"/>
  <c r="DA29" i="2"/>
  <c r="CZ29" i="2"/>
  <c r="CW29" i="2"/>
  <c r="CV29" i="2"/>
  <c r="DA28" i="2"/>
  <c r="CZ28" i="2"/>
  <c r="CW28" i="2"/>
  <c r="CV28" i="2"/>
  <c r="DA27" i="2"/>
  <c r="DC27" i="2" s="1"/>
  <c r="CZ27" i="2"/>
  <c r="CW27" i="2"/>
  <c r="CV27" i="2"/>
  <c r="DA26" i="2"/>
  <c r="CZ26" i="2"/>
  <c r="CW26" i="2"/>
  <c r="CV26" i="2"/>
  <c r="DC25" i="2"/>
  <c r="DA25" i="2"/>
  <c r="CZ25" i="2"/>
  <c r="CW25" i="2"/>
  <c r="CV25" i="2"/>
  <c r="DA24" i="2"/>
  <c r="CZ24" i="2"/>
  <c r="CW24" i="2"/>
  <c r="CV24" i="2"/>
  <c r="CY24" i="2" s="1"/>
  <c r="DC23" i="2"/>
  <c r="DA23" i="2"/>
  <c r="CZ23" i="2"/>
  <c r="CW23" i="2"/>
  <c r="CV23" i="2"/>
  <c r="DA22" i="2"/>
  <c r="CZ22" i="2"/>
  <c r="CW22" i="2"/>
  <c r="CV22" i="2"/>
  <c r="DA21" i="2"/>
  <c r="CZ21" i="2"/>
  <c r="CW21" i="2"/>
  <c r="CV21" i="2"/>
  <c r="DA20" i="2"/>
  <c r="CZ20" i="2"/>
  <c r="DC20" i="2" s="1"/>
  <c r="CW20" i="2"/>
  <c r="CV20" i="2"/>
  <c r="DA19" i="2"/>
  <c r="CZ19" i="2"/>
  <c r="DC19" i="2" s="1"/>
  <c r="CW19" i="2"/>
  <c r="CV19" i="2"/>
  <c r="DA18" i="2"/>
  <c r="CZ18" i="2"/>
  <c r="CW18" i="2"/>
  <c r="CV18" i="2"/>
  <c r="DA17" i="2"/>
  <c r="CZ17" i="2"/>
  <c r="DC17" i="2" s="1"/>
  <c r="CW17" i="2"/>
  <c r="CV17" i="2"/>
  <c r="DC16" i="2"/>
  <c r="DA16" i="2"/>
  <c r="CZ16" i="2"/>
  <c r="CW16" i="2"/>
  <c r="CV16" i="2"/>
  <c r="CY16" i="2" s="1"/>
  <c r="DC15" i="2"/>
  <c r="DA15" i="2"/>
  <c r="CZ15" i="2"/>
  <c r="CW15" i="2"/>
  <c r="CY15" i="2" s="1"/>
  <c r="CV15" i="2"/>
  <c r="DA14" i="2"/>
  <c r="CZ14" i="2"/>
  <c r="CW14" i="2"/>
  <c r="CV14" i="2"/>
  <c r="DA13" i="2"/>
  <c r="CZ13" i="2"/>
  <c r="CW13" i="2"/>
  <c r="CV13" i="2"/>
  <c r="DA12" i="2"/>
  <c r="CZ12" i="2"/>
  <c r="CW12" i="2"/>
  <c r="CV12" i="2"/>
  <c r="DA11" i="2"/>
  <c r="DC11" i="2" s="1"/>
  <c r="CZ11" i="2"/>
  <c r="CW11" i="2"/>
  <c r="CY11" i="2" s="1"/>
  <c r="CV11" i="2"/>
  <c r="DA10" i="2"/>
  <c r="CZ10" i="2"/>
  <c r="CW10" i="2"/>
  <c r="CV10" i="2"/>
  <c r="DC9" i="2"/>
  <c r="DA9" i="2"/>
  <c r="CZ9" i="2"/>
  <c r="CW9" i="2"/>
  <c r="CV9" i="2"/>
  <c r="DA8" i="2"/>
  <c r="CZ8" i="2"/>
  <c r="CW8" i="2"/>
  <c r="CV8" i="2"/>
  <c r="DA7" i="2"/>
  <c r="CZ7" i="2"/>
  <c r="DC7" i="2" s="1"/>
  <c r="CW7" i="2"/>
  <c r="CV7" i="2"/>
  <c r="CS51" i="2"/>
  <c r="CS52" i="2"/>
  <c r="CS53" i="2"/>
  <c r="CS54" i="2"/>
  <c r="CS55" i="2"/>
  <c r="CS56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S25" i="2"/>
  <c r="CS26" i="2"/>
  <c r="CS27" i="2"/>
  <c r="CS28" i="2"/>
  <c r="CS29" i="2"/>
  <c r="CS30" i="2"/>
  <c r="CS31" i="2"/>
  <c r="CS32" i="2"/>
  <c r="CS33" i="2"/>
  <c r="CS34" i="2"/>
  <c r="CS35" i="2"/>
  <c r="CS36" i="2"/>
  <c r="CS37" i="2"/>
  <c r="CS38" i="2"/>
  <c r="CS39" i="2"/>
  <c r="CS40" i="2"/>
  <c r="CS41" i="2"/>
  <c r="CS42" i="2"/>
  <c r="CS43" i="2"/>
  <c r="CS44" i="2"/>
  <c r="CS45" i="2"/>
  <c r="CS46" i="2"/>
  <c r="CS47" i="2"/>
  <c r="CS48" i="2"/>
  <c r="CS49" i="2"/>
  <c r="CS50" i="2"/>
  <c r="CS7" i="2"/>
  <c r="CO43" i="2"/>
  <c r="CO44" i="2"/>
  <c r="CO45" i="2"/>
  <c r="CO46" i="2"/>
  <c r="CO47" i="2"/>
  <c r="CO48" i="2"/>
  <c r="CO49" i="2"/>
  <c r="CO50" i="2"/>
  <c r="CO51" i="2"/>
  <c r="CO52" i="2"/>
  <c r="CO53" i="2"/>
  <c r="CO54" i="2"/>
  <c r="CO55" i="2"/>
  <c r="CO56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O25" i="2"/>
  <c r="CO26" i="2"/>
  <c r="CO27" i="2"/>
  <c r="CO28" i="2"/>
  <c r="CO29" i="2"/>
  <c r="CO30" i="2"/>
  <c r="CO31" i="2"/>
  <c r="CO32" i="2"/>
  <c r="CO33" i="2"/>
  <c r="CO34" i="2"/>
  <c r="CO35" i="2"/>
  <c r="CO36" i="2"/>
  <c r="CO37" i="2"/>
  <c r="CO38" i="2"/>
  <c r="CO39" i="2"/>
  <c r="CO40" i="2"/>
  <c r="CO41" i="2"/>
  <c r="CO42" i="2"/>
  <c r="CO7" i="2"/>
  <c r="CR56" i="2"/>
  <c r="CQ56" i="2"/>
  <c r="CN56" i="2"/>
  <c r="CM56" i="2"/>
  <c r="CR55" i="2"/>
  <c r="CQ55" i="2"/>
  <c r="CN55" i="2"/>
  <c r="CM55" i="2"/>
  <c r="CR54" i="2"/>
  <c r="CQ54" i="2"/>
  <c r="CN54" i="2"/>
  <c r="CM54" i="2"/>
  <c r="CR53" i="2"/>
  <c r="CQ53" i="2"/>
  <c r="CN53" i="2"/>
  <c r="CM53" i="2"/>
  <c r="CR52" i="2"/>
  <c r="CQ52" i="2"/>
  <c r="CN52" i="2"/>
  <c r="CM52" i="2"/>
  <c r="CR51" i="2"/>
  <c r="CQ51" i="2"/>
  <c r="CN51" i="2"/>
  <c r="CM51" i="2"/>
  <c r="CR50" i="2"/>
  <c r="CQ50" i="2"/>
  <c r="CN50" i="2"/>
  <c r="CM50" i="2"/>
  <c r="CR49" i="2"/>
  <c r="CQ49" i="2"/>
  <c r="CN49" i="2"/>
  <c r="CM49" i="2"/>
  <c r="CR48" i="2"/>
  <c r="CQ48" i="2"/>
  <c r="CN48" i="2"/>
  <c r="CM48" i="2"/>
  <c r="CR47" i="2"/>
  <c r="CQ47" i="2"/>
  <c r="CN47" i="2"/>
  <c r="CM47" i="2"/>
  <c r="CR46" i="2"/>
  <c r="CQ46" i="2"/>
  <c r="CN46" i="2"/>
  <c r="CM46" i="2"/>
  <c r="CR45" i="2"/>
  <c r="CQ45" i="2"/>
  <c r="CN45" i="2"/>
  <c r="CM45" i="2"/>
  <c r="CR44" i="2"/>
  <c r="CQ44" i="2"/>
  <c r="CN44" i="2"/>
  <c r="CM44" i="2"/>
  <c r="CR43" i="2"/>
  <c r="CQ43" i="2"/>
  <c r="CN43" i="2"/>
  <c r="CM43" i="2"/>
  <c r="CR42" i="2"/>
  <c r="CQ42" i="2"/>
  <c r="CN42" i="2"/>
  <c r="CM42" i="2"/>
  <c r="CR41" i="2"/>
  <c r="CQ41" i="2"/>
  <c r="CN41" i="2"/>
  <c r="CM41" i="2"/>
  <c r="CR40" i="2"/>
  <c r="CQ40" i="2"/>
  <c r="CN40" i="2"/>
  <c r="CM40" i="2"/>
  <c r="CR39" i="2"/>
  <c r="CQ39" i="2"/>
  <c r="CN39" i="2"/>
  <c r="CM39" i="2"/>
  <c r="CR38" i="2"/>
  <c r="CQ38" i="2"/>
  <c r="CN38" i="2"/>
  <c r="CM38" i="2"/>
  <c r="CR37" i="2"/>
  <c r="CQ37" i="2"/>
  <c r="CN37" i="2"/>
  <c r="CM37" i="2"/>
  <c r="CR36" i="2"/>
  <c r="CQ36" i="2"/>
  <c r="CN36" i="2"/>
  <c r="CM36" i="2"/>
  <c r="CR35" i="2"/>
  <c r="CQ35" i="2"/>
  <c r="CN35" i="2"/>
  <c r="CM35" i="2"/>
  <c r="CR34" i="2"/>
  <c r="CQ34" i="2"/>
  <c r="CN34" i="2"/>
  <c r="CM34" i="2"/>
  <c r="CR33" i="2"/>
  <c r="CQ33" i="2"/>
  <c r="CN33" i="2"/>
  <c r="CM33" i="2"/>
  <c r="CR32" i="2"/>
  <c r="CQ32" i="2"/>
  <c r="CN32" i="2"/>
  <c r="CM32" i="2"/>
  <c r="CR31" i="2"/>
  <c r="CQ31" i="2"/>
  <c r="CN31" i="2"/>
  <c r="CM31" i="2"/>
  <c r="CR30" i="2"/>
  <c r="CQ30" i="2"/>
  <c r="CN30" i="2"/>
  <c r="CM30" i="2"/>
  <c r="CR29" i="2"/>
  <c r="CQ29" i="2"/>
  <c r="CN29" i="2"/>
  <c r="CM29" i="2"/>
  <c r="CR28" i="2"/>
  <c r="CQ28" i="2"/>
  <c r="CN28" i="2"/>
  <c r="CM28" i="2"/>
  <c r="CR27" i="2"/>
  <c r="CQ27" i="2"/>
  <c r="CN27" i="2"/>
  <c r="CM27" i="2"/>
  <c r="CR26" i="2"/>
  <c r="CQ26" i="2"/>
  <c r="CN26" i="2"/>
  <c r="CM26" i="2"/>
  <c r="CR25" i="2"/>
  <c r="CQ25" i="2"/>
  <c r="CN25" i="2"/>
  <c r="CM25" i="2"/>
  <c r="CR24" i="2"/>
  <c r="CQ24" i="2"/>
  <c r="CN24" i="2"/>
  <c r="CM24" i="2"/>
  <c r="CR23" i="2"/>
  <c r="CQ23" i="2"/>
  <c r="CN23" i="2"/>
  <c r="CM23" i="2"/>
  <c r="CR22" i="2"/>
  <c r="CQ22" i="2"/>
  <c r="CN22" i="2"/>
  <c r="CM22" i="2"/>
  <c r="CR21" i="2"/>
  <c r="CQ21" i="2"/>
  <c r="CN21" i="2"/>
  <c r="CM21" i="2"/>
  <c r="CR20" i="2"/>
  <c r="CQ20" i="2"/>
  <c r="CN20" i="2"/>
  <c r="CM20" i="2"/>
  <c r="CR19" i="2"/>
  <c r="CQ19" i="2"/>
  <c r="CN19" i="2"/>
  <c r="CM19" i="2"/>
  <c r="CR18" i="2"/>
  <c r="CQ18" i="2"/>
  <c r="CN18" i="2"/>
  <c r="CM18" i="2"/>
  <c r="CR17" i="2"/>
  <c r="CQ17" i="2"/>
  <c r="CN17" i="2"/>
  <c r="CM17" i="2"/>
  <c r="CR16" i="2"/>
  <c r="CQ16" i="2"/>
  <c r="CN16" i="2"/>
  <c r="CM16" i="2"/>
  <c r="CR15" i="2"/>
  <c r="CQ15" i="2"/>
  <c r="CN15" i="2"/>
  <c r="CM15" i="2"/>
  <c r="CR14" i="2"/>
  <c r="CQ14" i="2"/>
  <c r="CN14" i="2"/>
  <c r="CM14" i="2"/>
  <c r="CR13" i="2"/>
  <c r="CQ13" i="2"/>
  <c r="CN13" i="2"/>
  <c r="CM13" i="2"/>
  <c r="CR12" i="2"/>
  <c r="CQ12" i="2"/>
  <c r="CT12" i="2" s="1"/>
  <c r="CN12" i="2"/>
  <c r="CM12" i="2"/>
  <c r="CR11" i="2"/>
  <c r="CQ11" i="2"/>
  <c r="CN11" i="2"/>
  <c r="CM11" i="2"/>
  <c r="CR10" i="2"/>
  <c r="CQ10" i="2"/>
  <c r="CN10" i="2"/>
  <c r="CM10" i="2"/>
  <c r="CR9" i="2"/>
  <c r="CQ9" i="2"/>
  <c r="CN9" i="2"/>
  <c r="CM9" i="2"/>
  <c r="CR8" i="2"/>
  <c r="CQ8" i="2"/>
  <c r="CT8" i="2" s="1"/>
  <c r="CN8" i="2"/>
  <c r="CM8" i="2"/>
  <c r="CR7" i="2"/>
  <c r="CQ7" i="2"/>
  <c r="CN7" i="2"/>
  <c r="CM7" i="2"/>
  <c r="CJ52" i="2"/>
  <c r="CJ53" i="2"/>
  <c r="CJ54" i="2"/>
  <c r="CJ55" i="2"/>
  <c r="CJ56" i="2"/>
  <c r="CJ8" i="2"/>
  <c r="CJ9" i="2"/>
  <c r="CJ10" i="2"/>
  <c r="CJ1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J25" i="2"/>
  <c r="CJ26" i="2"/>
  <c r="CJ27" i="2"/>
  <c r="CJ28" i="2"/>
  <c r="CJ29" i="2"/>
  <c r="CJ30" i="2"/>
  <c r="CJ31" i="2"/>
  <c r="CJ32" i="2"/>
  <c r="CJ33" i="2"/>
  <c r="CJ34" i="2"/>
  <c r="CJ35" i="2"/>
  <c r="CJ36" i="2"/>
  <c r="CJ37" i="2"/>
  <c r="CJ38" i="2"/>
  <c r="CJ39" i="2"/>
  <c r="CJ40" i="2"/>
  <c r="CJ41" i="2"/>
  <c r="CJ42" i="2"/>
  <c r="CJ43" i="2"/>
  <c r="CJ44" i="2"/>
  <c r="CJ45" i="2"/>
  <c r="CJ46" i="2"/>
  <c r="CJ47" i="2"/>
  <c r="CJ48" i="2"/>
  <c r="CJ49" i="2"/>
  <c r="CJ50" i="2"/>
  <c r="CJ51" i="2"/>
  <c r="CJ7" i="2"/>
  <c r="CF32" i="2"/>
  <c r="CF33" i="2"/>
  <c r="CF34" i="2"/>
  <c r="CF35" i="2"/>
  <c r="CF36" i="2"/>
  <c r="CF37" i="2"/>
  <c r="CF38" i="2"/>
  <c r="CF39" i="2"/>
  <c r="CF40" i="2"/>
  <c r="CF41" i="2"/>
  <c r="CF42" i="2"/>
  <c r="CF43" i="2"/>
  <c r="CF44" i="2"/>
  <c r="CF45" i="2"/>
  <c r="CF46" i="2"/>
  <c r="CF47" i="2"/>
  <c r="CF48" i="2"/>
  <c r="CF49" i="2"/>
  <c r="CF50" i="2"/>
  <c r="CF51" i="2"/>
  <c r="CF52" i="2"/>
  <c r="CF53" i="2"/>
  <c r="CF54" i="2"/>
  <c r="CF55" i="2"/>
  <c r="CF56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F25" i="2"/>
  <c r="CF26" i="2"/>
  <c r="CF27" i="2"/>
  <c r="CF28" i="2"/>
  <c r="CF29" i="2"/>
  <c r="CF30" i="2"/>
  <c r="CF31" i="2"/>
  <c r="CF7" i="2"/>
  <c r="CI56" i="2"/>
  <c r="CH56" i="2"/>
  <c r="CE56" i="2"/>
  <c r="CD56" i="2"/>
  <c r="CI55" i="2"/>
  <c r="CH55" i="2"/>
  <c r="CK55" i="2" s="1"/>
  <c r="CE55" i="2"/>
  <c r="CD55" i="2"/>
  <c r="CI54" i="2"/>
  <c r="CH54" i="2"/>
  <c r="CE54" i="2"/>
  <c r="CD54" i="2"/>
  <c r="CI53" i="2"/>
  <c r="CH53" i="2"/>
  <c r="CK53" i="2" s="1"/>
  <c r="CE53" i="2"/>
  <c r="CD53" i="2"/>
  <c r="CI52" i="2"/>
  <c r="CH52" i="2"/>
  <c r="CE52" i="2"/>
  <c r="CD52" i="2"/>
  <c r="CI51" i="2"/>
  <c r="CH51" i="2"/>
  <c r="CK51" i="2" s="1"/>
  <c r="CE51" i="2"/>
  <c r="CD51" i="2"/>
  <c r="CI50" i="2"/>
  <c r="CH50" i="2"/>
  <c r="CE50" i="2"/>
  <c r="CD50" i="2"/>
  <c r="CI49" i="2"/>
  <c r="CH49" i="2"/>
  <c r="CK49" i="2" s="1"/>
  <c r="CE49" i="2"/>
  <c r="CD49" i="2"/>
  <c r="CI48" i="2"/>
  <c r="CH48" i="2"/>
  <c r="CE48" i="2"/>
  <c r="CD48" i="2"/>
  <c r="CI47" i="2"/>
  <c r="CH47" i="2"/>
  <c r="CE47" i="2"/>
  <c r="CD47" i="2"/>
  <c r="CI46" i="2"/>
  <c r="CH46" i="2"/>
  <c r="CE46" i="2"/>
  <c r="CD46" i="2"/>
  <c r="CI45" i="2"/>
  <c r="CH45" i="2"/>
  <c r="CK45" i="2" s="1"/>
  <c r="CE45" i="2"/>
  <c r="CD45" i="2"/>
  <c r="CI44" i="2"/>
  <c r="CH44" i="2"/>
  <c r="CE44" i="2"/>
  <c r="CD44" i="2"/>
  <c r="CI43" i="2"/>
  <c r="CH43" i="2"/>
  <c r="CK43" i="2" s="1"/>
  <c r="CE43" i="2"/>
  <c r="CD43" i="2"/>
  <c r="CI42" i="2"/>
  <c r="CH42" i="2"/>
  <c r="CE42" i="2"/>
  <c r="CD42" i="2"/>
  <c r="CI41" i="2"/>
  <c r="CH41" i="2"/>
  <c r="CK41" i="2" s="1"/>
  <c r="CE41" i="2"/>
  <c r="CD41" i="2"/>
  <c r="CI40" i="2"/>
  <c r="CH40" i="2"/>
  <c r="CE40" i="2"/>
  <c r="CD40" i="2"/>
  <c r="CI39" i="2"/>
  <c r="CH39" i="2"/>
  <c r="CE39" i="2"/>
  <c r="CD39" i="2"/>
  <c r="CI38" i="2"/>
  <c r="CH38" i="2"/>
  <c r="CE38" i="2"/>
  <c r="CD38" i="2"/>
  <c r="CI37" i="2"/>
  <c r="CH37" i="2"/>
  <c r="CK37" i="2" s="1"/>
  <c r="CE37" i="2"/>
  <c r="CD37" i="2"/>
  <c r="CI36" i="2"/>
  <c r="CH36" i="2"/>
  <c r="CE36" i="2"/>
  <c r="CD36" i="2"/>
  <c r="CI35" i="2"/>
  <c r="CH35" i="2"/>
  <c r="CK35" i="2" s="1"/>
  <c r="CE35" i="2"/>
  <c r="CD35" i="2"/>
  <c r="CI34" i="2"/>
  <c r="CH34" i="2"/>
  <c r="CE34" i="2"/>
  <c r="CD34" i="2"/>
  <c r="CI33" i="2"/>
  <c r="CH33" i="2"/>
  <c r="CK33" i="2" s="1"/>
  <c r="CE33" i="2"/>
  <c r="CD33" i="2"/>
  <c r="CI32" i="2"/>
  <c r="CH32" i="2"/>
  <c r="CE32" i="2"/>
  <c r="CD32" i="2"/>
  <c r="CI31" i="2"/>
  <c r="CH31" i="2"/>
  <c r="CE31" i="2"/>
  <c r="CD31" i="2"/>
  <c r="CI30" i="2"/>
  <c r="CH30" i="2"/>
  <c r="CE30" i="2"/>
  <c r="CD30" i="2"/>
  <c r="CI29" i="2"/>
  <c r="CH29" i="2"/>
  <c r="CK29" i="2" s="1"/>
  <c r="CE29" i="2"/>
  <c r="CD29" i="2"/>
  <c r="CI28" i="2"/>
  <c r="CH28" i="2"/>
  <c r="CE28" i="2"/>
  <c r="CD28" i="2"/>
  <c r="CI27" i="2"/>
  <c r="CH27" i="2"/>
  <c r="CK27" i="2" s="1"/>
  <c r="CE27" i="2"/>
  <c r="CD27" i="2"/>
  <c r="CI26" i="2"/>
  <c r="CH26" i="2"/>
  <c r="CE26" i="2"/>
  <c r="CD26" i="2"/>
  <c r="CI25" i="2"/>
  <c r="CH25" i="2"/>
  <c r="CK25" i="2" s="1"/>
  <c r="CE25" i="2"/>
  <c r="CD25" i="2"/>
  <c r="CI24" i="2"/>
  <c r="CH24" i="2"/>
  <c r="CE24" i="2"/>
  <c r="CD24" i="2"/>
  <c r="CI23" i="2"/>
  <c r="CH23" i="2"/>
  <c r="CE23" i="2"/>
  <c r="CD23" i="2"/>
  <c r="CI22" i="2"/>
  <c r="CH22" i="2"/>
  <c r="CE22" i="2"/>
  <c r="CD22" i="2"/>
  <c r="CI21" i="2"/>
  <c r="CH21" i="2"/>
  <c r="CK21" i="2" s="1"/>
  <c r="CE21" i="2"/>
  <c r="CD21" i="2"/>
  <c r="CI20" i="2"/>
  <c r="CH20" i="2"/>
  <c r="CE20" i="2"/>
  <c r="CD20" i="2"/>
  <c r="CI19" i="2"/>
  <c r="CH19" i="2"/>
  <c r="CK19" i="2" s="1"/>
  <c r="CE19" i="2"/>
  <c r="CD19" i="2"/>
  <c r="CI18" i="2"/>
  <c r="CH18" i="2"/>
  <c r="CE18" i="2"/>
  <c r="CD18" i="2"/>
  <c r="CI17" i="2"/>
  <c r="CH17" i="2"/>
  <c r="CK17" i="2" s="1"/>
  <c r="CE17" i="2"/>
  <c r="CD17" i="2"/>
  <c r="CI16" i="2"/>
  <c r="CH16" i="2"/>
  <c r="CE16" i="2"/>
  <c r="CD16" i="2"/>
  <c r="CI15" i="2"/>
  <c r="CH15" i="2"/>
  <c r="CE15" i="2"/>
  <c r="CD15" i="2"/>
  <c r="CI14" i="2"/>
  <c r="CH14" i="2"/>
  <c r="CE14" i="2"/>
  <c r="CD14" i="2"/>
  <c r="CI13" i="2"/>
  <c r="CH13" i="2"/>
  <c r="CE13" i="2"/>
  <c r="CD13" i="2"/>
  <c r="CI12" i="2"/>
  <c r="CK12" i="2" s="1"/>
  <c r="CH12" i="2"/>
  <c r="CE12" i="2"/>
  <c r="CD12" i="2"/>
  <c r="CI11" i="2"/>
  <c r="CH11" i="2"/>
  <c r="CE11" i="2"/>
  <c r="CD11" i="2"/>
  <c r="CI10" i="2"/>
  <c r="CH10" i="2"/>
  <c r="CE10" i="2"/>
  <c r="CD10" i="2"/>
  <c r="CI9" i="2"/>
  <c r="CH9" i="2"/>
  <c r="CE9" i="2"/>
  <c r="CD9" i="2"/>
  <c r="CI8" i="2"/>
  <c r="CK8" i="2" s="1"/>
  <c r="CH8" i="2"/>
  <c r="CE8" i="2"/>
  <c r="CD8" i="2"/>
  <c r="CI7" i="2"/>
  <c r="CH7" i="2"/>
  <c r="CE7" i="2"/>
  <c r="CD7" i="2"/>
  <c r="CA52" i="2"/>
  <c r="CA53" i="2"/>
  <c r="CA54" i="2"/>
  <c r="CA55" i="2"/>
  <c r="CA56" i="2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46" i="2"/>
  <c r="CA47" i="2"/>
  <c r="CA48" i="2"/>
  <c r="CA49" i="2"/>
  <c r="CA50" i="2"/>
  <c r="CA51" i="2"/>
  <c r="CA7" i="2"/>
  <c r="BW46" i="2"/>
  <c r="BW47" i="2"/>
  <c r="BW48" i="2"/>
  <c r="BW49" i="2"/>
  <c r="BW50" i="2"/>
  <c r="BW51" i="2"/>
  <c r="BW52" i="2"/>
  <c r="BW53" i="2"/>
  <c r="BW54" i="2"/>
  <c r="BW55" i="2"/>
  <c r="BW56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W25" i="2"/>
  <c r="BW26" i="2"/>
  <c r="BW27" i="2"/>
  <c r="BW28" i="2"/>
  <c r="BW29" i="2"/>
  <c r="BW30" i="2"/>
  <c r="BW31" i="2"/>
  <c r="BW32" i="2"/>
  <c r="BW33" i="2"/>
  <c r="BW34" i="2"/>
  <c r="BW35" i="2"/>
  <c r="BW36" i="2"/>
  <c r="BW37" i="2"/>
  <c r="BW38" i="2"/>
  <c r="BW39" i="2"/>
  <c r="BW40" i="2"/>
  <c r="BW41" i="2"/>
  <c r="BW42" i="2"/>
  <c r="BW43" i="2"/>
  <c r="BW44" i="2"/>
  <c r="BW45" i="2"/>
  <c r="BW7" i="2"/>
  <c r="BZ56" i="2"/>
  <c r="BY56" i="2"/>
  <c r="CB56" i="2" s="1"/>
  <c r="BV56" i="2"/>
  <c r="BU56" i="2"/>
  <c r="BZ55" i="2"/>
  <c r="BY55" i="2"/>
  <c r="BV55" i="2"/>
  <c r="BU55" i="2"/>
  <c r="BZ54" i="2"/>
  <c r="BY54" i="2"/>
  <c r="BV54" i="2"/>
  <c r="BU54" i="2"/>
  <c r="BZ53" i="2"/>
  <c r="BY53" i="2"/>
  <c r="BV53" i="2"/>
  <c r="BU53" i="2"/>
  <c r="BZ52" i="2"/>
  <c r="BY52" i="2"/>
  <c r="BV52" i="2"/>
  <c r="BU52" i="2"/>
  <c r="BZ51" i="2"/>
  <c r="BY51" i="2"/>
  <c r="BV51" i="2"/>
  <c r="BU51" i="2"/>
  <c r="BZ50" i="2"/>
  <c r="BY50" i="2"/>
  <c r="BV50" i="2"/>
  <c r="BU50" i="2"/>
  <c r="BZ49" i="2"/>
  <c r="BY49" i="2"/>
  <c r="BV49" i="2"/>
  <c r="BU49" i="2"/>
  <c r="BZ48" i="2"/>
  <c r="BY48" i="2"/>
  <c r="CB48" i="2" s="1"/>
  <c r="BV48" i="2"/>
  <c r="BU48" i="2"/>
  <c r="BZ47" i="2"/>
  <c r="BY47" i="2"/>
  <c r="BV47" i="2"/>
  <c r="BU47" i="2"/>
  <c r="BZ46" i="2"/>
  <c r="BY46" i="2"/>
  <c r="BV46" i="2"/>
  <c r="BU46" i="2"/>
  <c r="BZ45" i="2"/>
  <c r="BY45" i="2"/>
  <c r="BV45" i="2"/>
  <c r="BU45" i="2"/>
  <c r="BZ44" i="2"/>
  <c r="BY44" i="2"/>
  <c r="CB44" i="2" s="1"/>
  <c r="BV44" i="2"/>
  <c r="BU44" i="2"/>
  <c r="BZ43" i="2"/>
  <c r="BY43" i="2"/>
  <c r="BV43" i="2"/>
  <c r="BU43" i="2"/>
  <c r="BZ42" i="2"/>
  <c r="BY42" i="2"/>
  <c r="BV42" i="2"/>
  <c r="BU42" i="2"/>
  <c r="BZ41" i="2"/>
  <c r="BY41" i="2"/>
  <c r="BV41" i="2"/>
  <c r="BU41" i="2"/>
  <c r="BZ40" i="2"/>
  <c r="BY40" i="2"/>
  <c r="CB40" i="2" s="1"/>
  <c r="BV40" i="2"/>
  <c r="BU40" i="2"/>
  <c r="BZ39" i="2"/>
  <c r="BY39" i="2"/>
  <c r="BV39" i="2"/>
  <c r="BU39" i="2"/>
  <c r="BZ38" i="2"/>
  <c r="BY38" i="2"/>
  <c r="BV38" i="2"/>
  <c r="BU38" i="2"/>
  <c r="BZ37" i="2"/>
  <c r="BY37" i="2"/>
  <c r="BV37" i="2"/>
  <c r="BU37" i="2"/>
  <c r="BZ36" i="2"/>
  <c r="BY36" i="2"/>
  <c r="CB36" i="2" s="1"/>
  <c r="BV36" i="2"/>
  <c r="BU36" i="2"/>
  <c r="BZ35" i="2"/>
  <c r="BY35" i="2"/>
  <c r="BV35" i="2"/>
  <c r="BU35" i="2"/>
  <c r="BZ34" i="2"/>
  <c r="BY34" i="2"/>
  <c r="BV34" i="2"/>
  <c r="BU34" i="2"/>
  <c r="BZ33" i="2"/>
  <c r="BY33" i="2"/>
  <c r="BV33" i="2"/>
  <c r="BU33" i="2"/>
  <c r="BZ32" i="2"/>
  <c r="BY32" i="2"/>
  <c r="CB32" i="2" s="1"/>
  <c r="BV32" i="2"/>
  <c r="BU32" i="2"/>
  <c r="BZ31" i="2"/>
  <c r="BY31" i="2"/>
  <c r="BV31" i="2"/>
  <c r="BU31" i="2"/>
  <c r="BZ30" i="2"/>
  <c r="BY30" i="2"/>
  <c r="BV30" i="2"/>
  <c r="BU30" i="2"/>
  <c r="BZ29" i="2"/>
  <c r="BY29" i="2"/>
  <c r="BV29" i="2"/>
  <c r="BU29" i="2"/>
  <c r="BZ28" i="2"/>
  <c r="BY28" i="2"/>
  <c r="CB28" i="2" s="1"/>
  <c r="BV28" i="2"/>
  <c r="BU28" i="2"/>
  <c r="BZ27" i="2"/>
  <c r="BY27" i="2"/>
  <c r="BV27" i="2"/>
  <c r="BU27" i="2"/>
  <c r="BZ26" i="2"/>
  <c r="BY26" i="2"/>
  <c r="BV26" i="2"/>
  <c r="BU26" i="2"/>
  <c r="BZ25" i="2"/>
  <c r="BY25" i="2"/>
  <c r="BV25" i="2"/>
  <c r="BU25" i="2"/>
  <c r="BZ24" i="2"/>
  <c r="BY24" i="2"/>
  <c r="CB24" i="2" s="1"/>
  <c r="BV24" i="2"/>
  <c r="BU24" i="2"/>
  <c r="BZ23" i="2"/>
  <c r="BY23" i="2"/>
  <c r="BV23" i="2"/>
  <c r="BU23" i="2"/>
  <c r="BZ22" i="2"/>
  <c r="BY22" i="2"/>
  <c r="BV22" i="2"/>
  <c r="BU22" i="2"/>
  <c r="BZ21" i="2"/>
  <c r="BY21" i="2"/>
  <c r="BV21" i="2"/>
  <c r="BU21" i="2"/>
  <c r="BZ20" i="2"/>
  <c r="BY20" i="2"/>
  <c r="CB20" i="2" s="1"/>
  <c r="BV20" i="2"/>
  <c r="BU20" i="2"/>
  <c r="BZ19" i="2"/>
  <c r="BY19" i="2"/>
  <c r="BV19" i="2"/>
  <c r="BU19" i="2"/>
  <c r="BZ18" i="2"/>
  <c r="BY18" i="2"/>
  <c r="BV18" i="2"/>
  <c r="BU18" i="2"/>
  <c r="BZ17" i="2"/>
  <c r="BY17" i="2"/>
  <c r="BV17" i="2"/>
  <c r="BU17" i="2"/>
  <c r="BZ16" i="2"/>
  <c r="BY16" i="2"/>
  <c r="CB16" i="2" s="1"/>
  <c r="BV16" i="2"/>
  <c r="BU16" i="2"/>
  <c r="BZ15" i="2"/>
  <c r="BY15" i="2"/>
  <c r="BV15" i="2"/>
  <c r="BU15" i="2"/>
  <c r="BZ14" i="2"/>
  <c r="BY14" i="2"/>
  <c r="BV14" i="2"/>
  <c r="BU14" i="2"/>
  <c r="BZ13" i="2"/>
  <c r="BY13" i="2"/>
  <c r="BV13" i="2"/>
  <c r="BU13" i="2"/>
  <c r="BZ12" i="2"/>
  <c r="BY12" i="2"/>
  <c r="CB12" i="2" s="1"/>
  <c r="BV12" i="2"/>
  <c r="BU12" i="2"/>
  <c r="BZ11" i="2"/>
  <c r="BY11" i="2"/>
  <c r="BV11" i="2"/>
  <c r="BU11" i="2"/>
  <c r="BZ10" i="2"/>
  <c r="BY10" i="2"/>
  <c r="BV10" i="2"/>
  <c r="BU10" i="2"/>
  <c r="BZ9" i="2"/>
  <c r="BY9" i="2"/>
  <c r="BV9" i="2"/>
  <c r="BU9" i="2"/>
  <c r="BZ8" i="2"/>
  <c r="BY8" i="2"/>
  <c r="CB8" i="2" s="1"/>
  <c r="BV8" i="2"/>
  <c r="BU8" i="2"/>
  <c r="BZ7" i="2"/>
  <c r="BY7" i="2"/>
  <c r="BV7" i="2"/>
  <c r="BU7" i="2"/>
  <c r="BI46" i="2"/>
  <c r="BI47" i="2"/>
  <c r="BI48" i="2"/>
  <c r="BI49" i="2"/>
  <c r="BI50" i="2"/>
  <c r="BI51" i="2"/>
  <c r="BI52" i="2"/>
  <c r="BI53" i="2"/>
  <c r="BI54" i="2"/>
  <c r="BI55" i="2"/>
  <c r="BI56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I25" i="2"/>
  <c r="BI26" i="2"/>
  <c r="BI27" i="2"/>
  <c r="BI28" i="2"/>
  <c r="BI29" i="2"/>
  <c r="BI30" i="2"/>
  <c r="BI31" i="2"/>
  <c r="BI32" i="2"/>
  <c r="BI33" i="2"/>
  <c r="BI34" i="2"/>
  <c r="BI35" i="2"/>
  <c r="BI36" i="2"/>
  <c r="BI37" i="2"/>
  <c r="BI38" i="2"/>
  <c r="BI39" i="2"/>
  <c r="BI40" i="2"/>
  <c r="BI41" i="2"/>
  <c r="BI42" i="2"/>
  <c r="BI43" i="2"/>
  <c r="BI44" i="2"/>
  <c r="BI45" i="2"/>
  <c r="BI7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7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7" i="2"/>
  <c r="BQ56" i="2"/>
  <c r="BP56" i="2"/>
  <c r="BM56" i="2"/>
  <c r="BL56" i="2"/>
  <c r="BQ55" i="2"/>
  <c r="BP55" i="2"/>
  <c r="BM55" i="2"/>
  <c r="BL55" i="2"/>
  <c r="BQ54" i="2"/>
  <c r="BP54" i="2"/>
  <c r="BM54" i="2"/>
  <c r="BL54" i="2"/>
  <c r="BQ53" i="2"/>
  <c r="BP53" i="2"/>
  <c r="BM53" i="2"/>
  <c r="BL53" i="2"/>
  <c r="BQ52" i="2"/>
  <c r="BP52" i="2"/>
  <c r="BM52" i="2"/>
  <c r="BL52" i="2"/>
  <c r="BQ51" i="2"/>
  <c r="BP51" i="2"/>
  <c r="BM51" i="2"/>
  <c r="BL51" i="2"/>
  <c r="BQ50" i="2"/>
  <c r="BP50" i="2"/>
  <c r="BM50" i="2"/>
  <c r="BL50" i="2"/>
  <c r="BQ49" i="2"/>
  <c r="BP49" i="2"/>
  <c r="BM49" i="2"/>
  <c r="BL49" i="2"/>
  <c r="BQ48" i="2"/>
  <c r="BP48" i="2"/>
  <c r="BM48" i="2"/>
  <c r="BL48" i="2"/>
  <c r="BQ47" i="2"/>
  <c r="BP47" i="2"/>
  <c r="BM47" i="2"/>
  <c r="BL47" i="2"/>
  <c r="BQ46" i="2"/>
  <c r="BP46" i="2"/>
  <c r="BM46" i="2"/>
  <c r="BL46" i="2"/>
  <c r="BQ45" i="2"/>
  <c r="BP45" i="2"/>
  <c r="BM45" i="2"/>
  <c r="BL45" i="2"/>
  <c r="BQ44" i="2"/>
  <c r="BP44" i="2"/>
  <c r="BM44" i="2"/>
  <c r="BL44" i="2"/>
  <c r="BQ43" i="2"/>
  <c r="BP43" i="2"/>
  <c r="BM43" i="2"/>
  <c r="BL43" i="2"/>
  <c r="BQ42" i="2"/>
  <c r="BP42" i="2"/>
  <c r="BM42" i="2"/>
  <c r="BL42" i="2"/>
  <c r="BQ41" i="2"/>
  <c r="BP41" i="2"/>
  <c r="BM41" i="2"/>
  <c r="BL41" i="2"/>
  <c r="BQ40" i="2"/>
  <c r="BP40" i="2"/>
  <c r="BM40" i="2"/>
  <c r="BL40" i="2"/>
  <c r="BQ39" i="2"/>
  <c r="BP39" i="2"/>
  <c r="BM39" i="2"/>
  <c r="BL39" i="2"/>
  <c r="BQ38" i="2"/>
  <c r="BP38" i="2"/>
  <c r="BM38" i="2"/>
  <c r="BL38" i="2"/>
  <c r="BQ37" i="2"/>
  <c r="BP37" i="2"/>
  <c r="BM37" i="2"/>
  <c r="BL37" i="2"/>
  <c r="BQ36" i="2"/>
  <c r="BP36" i="2"/>
  <c r="BM36" i="2"/>
  <c r="BL36" i="2"/>
  <c r="BQ35" i="2"/>
  <c r="BP35" i="2"/>
  <c r="BM35" i="2"/>
  <c r="BL35" i="2"/>
  <c r="BQ34" i="2"/>
  <c r="BP34" i="2"/>
  <c r="BM34" i="2"/>
  <c r="BL34" i="2"/>
  <c r="BQ33" i="2"/>
  <c r="BP33" i="2"/>
  <c r="BM33" i="2"/>
  <c r="BL33" i="2"/>
  <c r="BQ32" i="2"/>
  <c r="BP32" i="2"/>
  <c r="BM32" i="2"/>
  <c r="BL32" i="2"/>
  <c r="BQ31" i="2"/>
  <c r="BP31" i="2"/>
  <c r="BM31" i="2"/>
  <c r="BL31" i="2"/>
  <c r="BQ30" i="2"/>
  <c r="BP30" i="2"/>
  <c r="BM30" i="2"/>
  <c r="BL30" i="2"/>
  <c r="BQ29" i="2"/>
  <c r="BP29" i="2"/>
  <c r="BM29" i="2"/>
  <c r="BL29" i="2"/>
  <c r="BQ28" i="2"/>
  <c r="BP28" i="2"/>
  <c r="BM28" i="2"/>
  <c r="BL28" i="2"/>
  <c r="BQ27" i="2"/>
  <c r="BP27" i="2"/>
  <c r="BM27" i="2"/>
  <c r="BL27" i="2"/>
  <c r="BQ26" i="2"/>
  <c r="BP26" i="2"/>
  <c r="BM26" i="2"/>
  <c r="BL26" i="2"/>
  <c r="BQ25" i="2"/>
  <c r="BP25" i="2"/>
  <c r="BM25" i="2"/>
  <c r="BL25" i="2"/>
  <c r="BQ24" i="2"/>
  <c r="BP24" i="2"/>
  <c r="BM24" i="2"/>
  <c r="BL24" i="2"/>
  <c r="BQ23" i="2"/>
  <c r="BP23" i="2"/>
  <c r="BM23" i="2"/>
  <c r="BL23" i="2"/>
  <c r="BQ22" i="2"/>
  <c r="BP22" i="2"/>
  <c r="BM22" i="2"/>
  <c r="BL22" i="2"/>
  <c r="BQ21" i="2"/>
  <c r="BP21" i="2"/>
  <c r="BM21" i="2"/>
  <c r="BL21" i="2"/>
  <c r="BQ20" i="2"/>
  <c r="BP20" i="2"/>
  <c r="BM20" i="2"/>
  <c r="BL20" i="2"/>
  <c r="BQ19" i="2"/>
  <c r="BP19" i="2"/>
  <c r="BM19" i="2"/>
  <c r="BL19" i="2"/>
  <c r="BQ18" i="2"/>
  <c r="BP18" i="2"/>
  <c r="BM18" i="2"/>
  <c r="BL18" i="2"/>
  <c r="BQ17" i="2"/>
  <c r="BP17" i="2"/>
  <c r="BM17" i="2"/>
  <c r="BL17" i="2"/>
  <c r="BQ16" i="2"/>
  <c r="BP16" i="2"/>
  <c r="BM16" i="2"/>
  <c r="BL16" i="2"/>
  <c r="BQ15" i="2"/>
  <c r="BP15" i="2"/>
  <c r="BM15" i="2"/>
  <c r="BL15" i="2"/>
  <c r="BQ14" i="2"/>
  <c r="BP14" i="2"/>
  <c r="BM14" i="2"/>
  <c r="BL14" i="2"/>
  <c r="BQ13" i="2"/>
  <c r="BP13" i="2"/>
  <c r="BM13" i="2"/>
  <c r="BL13" i="2"/>
  <c r="BQ12" i="2"/>
  <c r="BP12" i="2"/>
  <c r="BM12" i="2"/>
  <c r="BL12" i="2"/>
  <c r="BQ11" i="2"/>
  <c r="BP11" i="2"/>
  <c r="BM11" i="2"/>
  <c r="BL11" i="2"/>
  <c r="BQ10" i="2"/>
  <c r="BP10" i="2"/>
  <c r="BM10" i="2"/>
  <c r="BL10" i="2"/>
  <c r="BQ9" i="2"/>
  <c r="BP9" i="2"/>
  <c r="BM9" i="2"/>
  <c r="BL9" i="2"/>
  <c r="BQ8" i="2"/>
  <c r="BP8" i="2"/>
  <c r="BM8" i="2"/>
  <c r="BL8" i="2"/>
  <c r="BQ7" i="2"/>
  <c r="BP7" i="2"/>
  <c r="BM7" i="2"/>
  <c r="BL7" i="2"/>
  <c r="BG31" i="2"/>
  <c r="BG32" i="2"/>
  <c r="BJ32" i="2" s="1"/>
  <c r="BG33" i="2"/>
  <c r="BG34" i="2"/>
  <c r="BG35" i="2"/>
  <c r="BG36" i="2"/>
  <c r="BG37" i="2"/>
  <c r="BG38" i="2"/>
  <c r="BG39" i="2"/>
  <c r="BG40" i="2"/>
  <c r="BJ40" i="2" s="1"/>
  <c r="BG41" i="2"/>
  <c r="BG42" i="2"/>
  <c r="BG43" i="2"/>
  <c r="BG44" i="2"/>
  <c r="BG45" i="2"/>
  <c r="BG46" i="2"/>
  <c r="BJ46" i="2" s="1"/>
  <c r="BG47" i="2"/>
  <c r="BJ47" i="2" s="1"/>
  <c r="BG48" i="2"/>
  <c r="BG49" i="2"/>
  <c r="BJ49" i="2" s="1"/>
  <c r="BG50" i="2"/>
  <c r="BG51" i="2"/>
  <c r="BG52" i="2"/>
  <c r="BG53" i="2"/>
  <c r="BG54" i="2"/>
  <c r="BG55" i="2"/>
  <c r="BG56" i="2"/>
  <c r="BG8" i="2"/>
  <c r="BJ8" i="2" s="1"/>
  <c r="BG9" i="2"/>
  <c r="BG10" i="2"/>
  <c r="BG11" i="2"/>
  <c r="BG12" i="2"/>
  <c r="BG13" i="2"/>
  <c r="BG14" i="2"/>
  <c r="BG15" i="2"/>
  <c r="BJ15" i="2" s="1"/>
  <c r="BG16" i="2"/>
  <c r="BJ16" i="2" s="1"/>
  <c r="BG17" i="2"/>
  <c r="BG18" i="2"/>
  <c r="BG19" i="2"/>
  <c r="BG20" i="2"/>
  <c r="BG21" i="2"/>
  <c r="BG22" i="2"/>
  <c r="BG23" i="2"/>
  <c r="BJ23" i="2" s="1"/>
  <c r="BG24" i="2"/>
  <c r="BJ24" i="2" s="1"/>
  <c r="BG25" i="2"/>
  <c r="BG26" i="2"/>
  <c r="BG27" i="2"/>
  <c r="BG28" i="2"/>
  <c r="BG29" i="2"/>
  <c r="BG30" i="2"/>
  <c r="BH49" i="2"/>
  <c r="BH50" i="2"/>
  <c r="BH51" i="2"/>
  <c r="BH52" i="2"/>
  <c r="BH53" i="2"/>
  <c r="BH54" i="2"/>
  <c r="BH55" i="2"/>
  <c r="BH56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4" i="2"/>
  <c r="BH45" i="2"/>
  <c r="BH46" i="2"/>
  <c r="BH47" i="2"/>
  <c r="BH48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7" i="2"/>
  <c r="BG7" i="2"/>
  <c r="BE47" i="2"/>
  <c r="BE48" i="2"/>
  <c r="BE49" i="2"/>
  <c r="BE50" i="2"/>
  <c r="BE51" i="2"/>
  <c r="BE52" i="2"/>
  <c r="BE53" i="2"/>
  <c r="BE54" i="2"/>
  <c r="BE55" i="2"/>
  <c r="BE56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7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BD50" i="2"/>
  <c r="BD51" i="2"/>
  <c r="BD52" i="2"/>
  <c r="BD53" i="2"/>
  <c r="BD54" i="2"/>
  <c r="BD55" i="2"/>
  <c r="BD56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7" i="2"/>
  <c r="BC41" i="2"/>
  <c r="BC42" i="2"/>
  <c r="BC43" i="2"/>
  <c r="BC44" i="2"/>
  <c r="BC45" i="2"/>
  <c r="BC46" i="2"/>
  <c r="BC47" i="2"/>
  <c r="BC48" i="2"/>
  <c r="BC49" i="2"/>
  <c r="BC50" i="2"/>
  <c r="BC51" i="2"/>
  <c r="BC52" i="2"/>
  <c r="BC53" i="2"/>
  <c r="BC54" i="2"/>
  <c r="BC55" i="2"/>
  <c r="BC56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7" i="2"/>
  <c r="BC38" i="2"/>
  <c r="BC39" i="2"/>
  <c r="BC40" i="2"/>
  <c r="BC7" i="2"/>
  <c r="DL47" i="2" l="1"/>
  <c r="DS9" i="2"/>
  <c r="DS57" i="2" s="1"/>
  <c r="DS17" i="2"/>
  <c r="DS25" i="2"/>
  <c r="DS33" i="2"/>
  <c r="ED26" i="2"/>
  <c r="BF40" i="2"/>
  <c r="BF32" i="2"/>
  <c r="BF24" i="2"/>
  <c r="BF16" i="2"/>
  <c r="BF8" i="2"/>
  <c r="BF49" i="2"/>
  <c r="DC49" i="2"/>
  <c r="DH11" i="2"/>
  <c r="DL23" i="2"/>
  <c r="DL27" i="2"/>
  <c r="DH52" i="2"/>
  <c r="DL55" i="2"/>
  <c r="DS42" i="2"/>
  <c r="DS50" i="2"/>
  <c r="BO9" i="2"/>
  <c r="BO11" i="2"/>
  <c r="BO13" i="2"/>
  <c r="BJ26" i="2"/>
  <c r="BJ10" i="2"/>
  <c r="CB7" i="2"/>
  <c r="CB9" i="2"/>
  <c r="CB11" i="2"/>
  <c r="CB13" i="2"/>
  <c r="CT7" i="2"/>
  <c r="CT9" i="2"/>
  <c r="CT11" i="2"/>
  <c r="CT13" i="2"/>
  <c r="CT15" i="2"/>
  <c r="CT17" i="2"/>
  <c r="CT19" i="2"/>
  <c r="CT21" i="2"/>
  <c r="CT23" i="2"/>
  <c r="CT25" i="2"/>
  <c r="CT27" i="2"/>
  <c r="CT29" i="2"/>
  <c r="CT31" i="2"/>
  <c r="CT33" i="2"/>
  <c r="CT35" i="2"/>
  <c r="CT37" i="2"/>
  <c r="CT39" i="2"/>
  <c r="CT41" i="2"/>
  <c r="CT43" i="2"/>
  <c r="CT45" i="2"/>
  <c r="CT47" i="2"/>
  <c r="CT49" i="2"/>
  <c r="CT51" i="2"/>
  <c r="CT55" i="2"/>
  <c r="CY23" i="2"/>
  <c r="DC24" i="2"/>
  <c r="DH15" i="2"/>
  <c r="DH24" i="2"/>
  <c r="DL31" i="2"/>
  <c r="DH50" i="2"/>
  <c r="DP14" i="2"/>
  <c r="DP57" i="2" s="1"/>
  <c r="AA18" i="2" s="1"/>
  <c r="DP22" i="2"/>
  <c r="DP38" i="2"/>
  <c r="DP46" i="2"/>
  <c r="EG12" i="2"/>
  <c r="BJ28" i="2"/>
  <c r="CY51" i="2"/>
  <c r="DL48" i="2"/>
  <c r="DP15" i="2"/>
  <c r="DP23" i="2"/>
  <c r="DP31" i="2"/>
  <c r="BF37" i="2"/>
  <c r="BF29" i="2"/>
  <c r="BF21" i="2"/>
  <c r="BF13" i="2"/>
  <c r="BJ27" i="2"/>
  <c r="BJ19" i="2"/>
  <c r="BJ11" i="2"/>
  <c r="BJ44" i="2"/>
  <c r="BJ36" i="2"/>
  <c r="DC48" i="2"/>
  <c r="BF36" i="2"/>
  <c r="BF20" i="2"/>
  <c r="BF53" i="2"/>
  <c r="BJ43" i="2"/>
  <c r="DC12" i="2"/>
  <c r="CY27" i="2"/>
  <c r="DL15" i="2"/>
  <c r="DL56" i="2"/>
  <c r="DZ26" i="2"/>
  <c r="DZ10" i="2"/>
  <c r="ED10" i="2"/>
  <c r="ED57" i="2" s="1"/>
  <c r="EG28" i="2"/>
  <c r="BF33" i="2"/>
  <c r="DC44" i="2"/>
  <c r="BF28" i="2"/>
  <c r="BF12" i="2"/>
  <c r="BJ18" i="2"/>
  <c r="BJ35" i="2"/>
  <c r="BJ22" i="2"/>
  <c r="BJ14" i="2"/>
  <c r="CB52" i="2"/>
  <c r="CK15" i="2"/>
  <c r="CK23" i="2"/>
  <c r="CK31" i="2"/>
  <c r="CK39" i="2"/>
  <c r="CK47" i="2"/>
  <c r="CY47" i="2"/>
  <c r="DC37" i="2"/>
  <c r="DC29" i="2"/>
  <c r="DC13" i="2"/>
  <c r="DH16" i="2"/>
  <c r="ED7" i="2"/>
  <c r="EG36" i="2"/>
  <c r="DW7" i="2"/>
  <c r="ED22" i="2"/>
  <c r="EG37" i="2"/>
  <c r="ED43" i="2"/>
  <c r="BJ50" i="2"/>
  <c r="BS7" i="2"/>
  <c r="BS9" i="2"/>
  <c r="BS11" i="2"/>
  <c r="BS13" i="2"/>
  <c r="BS15" i="2"/>
  <c r="BS17" i="2"/>
  <c r="BS19" i="2"/>
  <c r="BS21" i="2"/>
  <c r="BS23" i="2"/>
  <c r="BS25" i="2"/>
  <c r="BS27" i="2"/>
  <c r="BS29" i="2"/>
  <c r="BS31" i="2"/>
  <c r="BS33" i="2"/>
  <c r="BS35" i="2"/>
  <c r="BS37" i="2"/>
  <c r="BS39" i="2"/>
  <c r="BS43" i="2"/>
  <c r="BS47" i="2"/>
  <c r="BS51" i="2"/>
  <c r="BS55" i="2"/>
  <c r="CY12" i="2"/>
  <c r="CY19" i="2"/>
  <c r="DC38" i="2"/>
  <c r="DC30" i="2"/>
  <c r="DC22" i="2"/>
  <c r="DC14" i="2"/>
  <c r="DH8" i="2"/>
  <c r="DH54" i="2"/>
  <c r="DH25" i="2"/>
  <c r="DL37" i="2"/>
  <c r="DL29" i="2"/>
  <c r="DL21" i="2"/>
  <c r="DL13" i="2"/>
  <c r="DL54" i="2"/>
  <c r="DW20" i="2"/>
  <c r="DZ23" i="2"/>
  <c r="DW39" i="2"/>
  <c r="DW45" i="2"/>
  <c r="DW51" i="2"/>
  <c r="DZ52" i="2"/>
  <c r="EG9" i="2"/>
  <c r="ED19" i="2"/>
  <c r="EG25" i="2"/>
  <c r="ED35" i="2"/>
  <c r="ED47" i="2"/>
  <c r="ED53" i="2"/>
  <c r="BJ39" i="2"/>
  <c r="BJ31" i="2"/>
  <c r="CK7" i="2"/>
  <c r="CK11" i="2"/>
  <c r="CY28" i="2"/>
  <c r="CY43" i="2"/>
  <c r="CY48" i="2"/>
  <c r="CY56" i="2"/>
  <c r="DC52" i="2"/>
  <c r="DH43" i="2"/>
  <c r="DH46" i="2"/>
  <c r="DH39" i="2"/>
  <c r="DL51" i="2"/>
  <c r="DP56" i="2"/>
  <c r="DP51" i="2"/>
  <c r="DW43" i="2"/>
  <c r="ED14" i="2"/>
  <c r="ED17" i="2"/>
  <c r="EG23" i="2"/>
  <c r="ED30" i="2"/>
  <c r="ED33" i="2"/>
  <c r="ED51" i="2"/>
  <c r="BF17" i="2"/>
  <c r="BJ54" i="2"/>
  <c r="BS8" i="2"/>
  <c r="BS12" i="2"/>
  <c r="BX53" i="2"/>
  <c r="CG16" i="2"/>
  <c r="CG18" i="2"/>
  <c r="CG20" i="2"/>
  <c r="CG22" i="2"/>
  <c r="CG24" i="2"/>
  <c r="CG26" i="2"/>
  <c r="CG28" i="2"/>
  <c r="CG30" i="2"/>
  <c r="CY20" i="2"/>
  <c r="DC42" i="2"/>
  <c r="DC34" i="2"/>
  <c r="DC26" i="2"/>
  <c r="DC18" i="2"/>
  <c r="DC10" i="2"/>
  <c r="DC57" i="2" s="1"/>
  <c r="DH40" i="2"/>
  <c r="DH48" i="2"/>
  <c r="DL33" i="2"/>
  <c r="DL25" i="2"/>
  <c r="DL17" i="2"/>
  <c r="DL9" i="2"/>
  <c r="DL50" i="2"/>
  <c r="DZ37" i="2"/>
  <c r="DZ43" i="2"/>
  <c r="DZ56" i="2"/>
  <c r="ED39" i="2"/>
  <c r="ED55" i="2"/>
  <c r="BJ20" i="2"/>
  <c r="BJ12" i="2"/>
  <c r="BJ53" i="2"/>
  <c r="CY32" i="2"/>
  <c r="CY45" i="2"/>
  <c r="CY50" i="2"/>
  <c r="DH19" i="2"/>
  <c r="DH27" i="2"/>
  <c r="DP49" i="2"/>
  <c r="DW22" i="2"/>
  <c r="DW47" i="2"/>
  <c r="DW52" i="2"/>
  <c r="DW44" i="2"/>
  <c r="DZ38" i="2"/>
  <c r="DZ30" i="2"/>
  <c r="DZ22" i="2"/>
  <c r="DZ14" i="2"/>
  <c r="ED18" i="2"/>
  <c r="ED34" i="2"/>
  <c r="EG39" i="2"/>
  <c r="EG50" i="2"/>
  <c r="EG42" i="2"/>
  <c r="BF45" i="2"/>
  <c r="BF41" i="2"/>
  <c r="BO8" i="2"/>
  <c r="BO12" i="2"/>
  <c r="BO49" i="2"/>
  <c r="BO53" i="2"/>
  <c r="CY8" i="2"/>
  <c r="CY40" i="2"/>
  <c r="CY53" i="2"/>
  <c r="DH12" i="2"/>
  <c r="DH20" i="2"/>
  <c r="DH35" i="2"/>
  <c r="DH51" i="2"/>
  <c r="BF39" i="2"/>
  <c r="BF7" i="2"/>
  <c r="BF43" i="2"/>
  <c r="BF25" i="2"/>
  <c r="BF9" i="2"/>
  <c r="CG32" i="2"/>
  <c r="CG36" i="2"/>
  <c r="CG40" i="2"/>
  <c r="CG44" i="2"/>
  <c r="CG48" i="2"/>
  <c r="CG52" i="2"/>
  <c r="CG56" i="2"/>
  <c r="CY36" i="2"/>
  <c r="CY55" i="2"/>
  <c r="DH28" i="2"/>
  <c r="DH55" i="2"/>
  <c r="CY38" i="2"/>
  <c r="DH53" i="2"/>
  <c r="DH49" i="2"/>
  <c r="DH45" i="2"/>
  <c r="DH41" i="2"/>
  <c r="DH37" i="2"/>
  <c r="DW48" i="2"/>
  <c r="DW40" i="2"/>
  <c r="DW36" i="2"/>
  <c r="CY41" i="2"/>
  <c r="CY37" i="2"/>
  <c r="ED37" i="2"/>
  <c r="BF54" i="2"/>
  <c r="BF50" i="2"/>
  <c r="BF46" i="2"/>
  <c r="BF42" i="2"/>
  <c r="DH33" i="2"/>
  <c r="DH29" i="2"/>
  <c r="DH21" i="2"/>
  <c r="DH17" i="2"/>
  <c r="DH13" i="2"/>
  <c r="DH9" i="2"/>
  <c r="CG7" i="2"/>
  <c r="CG8" i="2"/>
  <c r="CG10" i="2"/>
  <c r="CG12" i="2"/>
  <c r="CG14" i="2"/>
  <c r="CP8" i="2"/>
  <c r="CP9" i="2"/>
  <c r="CP11" i="2"/>
  <c r="CP12" i="2"/>
  <c r="CP13" i="2"/>
  <c r="CY34" i="2"/>
  <c r="CY30" i="2"/>
  <c r="CY26" i="2"/>
  <c r="CY22" i="2"/>
  <c r="CY18" i="2"/>
  <c r="CY14" i="2"/>
  <c r="CY10" i="2"/>
  <c r="DW9" i="2"/>
  <c r="DW15" i="2"/>
  <c r="DW25" i="2"/>
  <c r="DW31" i="2"/>
  <c r="CY33" i="2"/>
  <c r="CY29" i="2"/>
  <c r="CY25" i="2"/>
  <c r="CY21" i="2"/>
  <c r="CY17" i="2"/>
  <c r="CY13" i="2"/>
  <c r="CY9" i="2"/>
  <c r="DW27" i="2"/>
  <c r="BX8" i="2"/>
  <c r="BX9" i="2"/>
  <c r="BX11" i="2"/>
  <c r="BX12" i="2"/>
  <c r="BX13" i="2"/>
  <c r="DH34" i="2"/>
  <c r="DH30" i="2"/>
  <c r="DH26" i="2"/>
  <c r="DH22" i="2"/>
  <c r="DH18" i="2"/>
  <c r="DH14" i="2"/>
  <c r="DH10" i="2"/>
  <c r="DW17" i="2"/>
  <c r="DW23" i="2"/>
  <c r="DW33" i="2"/>
  <c r="EG45" i="2"/>
  <c r="EG49" i="2"/>
  <c r="EG53" i="2"/>
  <c r="EG43" i="2"/>
  <c r="EG47" i="2"/>
  <c r="EG51" i="2"/>
  <c r="EG55" i="2"/>
  <c r="DZ45" i="2"/>
  <c r="DZ55" i="2"/>
  <c r="DZ53" i="2"/>
  <c r="DZ49" i="2"/>
  <c r="DZ9" i="2"/>
  <c r="DZ13" i="2"/>
  <c r="DZ17" i="2"/>
  <c r="DZ21" i="2"/>
  <c r="DZ25" i="2"/>
  <c r="DZ29" i="2"/>
  <c r="DZ33" i="2"/>
  <c r="DL57" i="2"/>
  <c r="CT53" i="2"/>
  <c r="CT10" i="2"/>
  <c r="CP52" i="2"/>
  <c r="CP56" i="2"/>
  <c r="CP54" i="2"/>
  <c r="CP10" i="2"/>
  <c r="CP14" i="2"/>
  <c r="CP7" i="2"/>
  <c r="CT14" i="2"/>
  <c r="CT16" i="2"/>
  <c r="CT18" i="2"/>
  <c r="CT20" i="2"/>
  <c r="CT22" i="2"/>
  <c r="CT24" i="2"/>
  <c r="CT26" i="2"/>
  <c r="CT28" i="2"/>
  <c r="CT30" i="2"/>
  <c r="CT32" i="2"/>
  <c r="CT34" i="2"/>
  <c r="CT36" i="2"/>
  <c r="CT38" i="2"/>
  <c r="CT40" i="2"/>
  <c r="CT42" i="2"/>
  <c r="CT44" i="2"/>
  <c r="CT46" i="2"/>
  <c r="CT48" i="2"/>
  <c r="CT50" i="2"/>
  <c r="CT52" i="2"/>
  <c r="CT54" i="2"/>
  <c r="CT56" i="2"/>
  <c r="CP16" i="2"/>
  <c r="CP18" i="2"/>
  <c r="CP20" i="2"/>
  <c r="CP22" i="2"/>
  <c r="CP24" i="2"/>
  <c r="CP26" i="2"/>
  <c r="CP28" i="2"/>
  <c r="CP30" i="2"/>
  <c r="CP32" i="2"/>
  <c r="CP34" i="2"/>
  <c r="CP36" i="2"/>
  <c r="CP38" i="2"/>
  <c r="CP40" i="2"/>
  <c r="CP42" i="2"/>
  <c r="CP44" i="2"/>
  <c r="CP46" i="2"/>
  <c r="CP48" i="2"/>
  <c r="CP50" i="2"/>
  <c r="CP15" i="2"/>
  <c r="CP17" i="2"/>
  <c r="CP19" i="2"/>
  <c r="CP21" i="2"/>
  <c r="CP23" i="2"/>
  <c r="CP25" i="2"/>
  <c r="CP27" i="2"/>
  <c r="CP29" i="2"/>
  <c r="CP31" i="2"/>
  <c r="CP33" i="2"/>
  <c r="CP35" i="2"/>
  <c r="CP37" i="2"/>
  <c r="CP39" i="2"/>
  <c r="CP41" i="2"/>
  <c r="CP43" i="2"/>
  <c r="CP45" i="2"/>
  <c r="CP47" i="2"/>
  <c r="CP49" i="2"/>
  <c r="CP51" i="2"/>
  <c r="CP53" i="2"/>
  <c r="CP55" i="2"/>
  <c r="CK9" i="2"/>
  <c r="CK10" i="2"/>
  <c r="CK13" i="2"/>
  <c r="CG34" i="2"/>
  <c r="CG38" i="2"/>
  <c r="CG42" i="2"/>
  <c r="CG46" i="2"/>
  <c r="CG50" i="2"/>
  <c r="CG54" i="2"/>
  <c r="CG11" i="2"/>
  <c r="CG9" i="2"/>
  <c r="CG13" i="2"/>
  <c r="CK14" i="2"/>
  <c r="CK16" i="2"/>
  <c r="CK18" i="2"/>
  <c r="CK20" i="2"/>
  <c r="CK22" i="2"/>
  <c r="CK24" i="2"/>
  <c r="CK26" i="2"/>
  <c r="CK28" i="2"/>
  <c r="CK30" i="2"/>
  <c r="CK32" i="2"/>
  <c r="CK34" i="2"/>
  <c r="CK36" i="2"/>
  <c r="CK38" i="2"/>
  <c r="CK40" i="2"/>
  <c r="CK42" i="2"/>
  <c r="CK44" i="2"/>
  <c r="CK46" i="2"/>
  <c r="CK48" i="2"/>
  <c r="CK50" i="2"/>
  <c r="CK52" i="2"/>
  <c r="CK54" i="2"/>
  <c r="CK56" i="2"/>
  <c r="CG15" i="2"/>
  <c r="CG17" i="2"/>
  <c r="CG19" i="2"/>
  <c r="CG21" i="2"/>
  <c r="CG23" i="2"/>
  <c r="CG25" i="2"/>
  <c r="CG27" i="2"/>
  <c r="CG29" i="2"/>
  <c r="CG31" i="2"/>
  <c r="CG33" i="2"/>
  <c r="CG35" i="2"/>
  <c r="CG37" i="2"/>
  <c r="CG39" i="2"/>
  <c r="CG41" i="2"/>
  <c r="CG43" i="2"/>
  <c r="CG45" i="2"/>
  <c r="CG47" i="2"/>
  <c r="CG49" i="2"/>
  <c r="CG51" i="2"/>
  <c r="CG53" i="2"/>
  <c r="CG55" i="2"/>
  <c r="CB54" i="2"/>
  <c r="CB10" i="2"/>
  <c r="CB18" i="2"/>
  <c r="CB26" i="2"/>
  <c r="CB34" i="2"/>
  <c r="CB46" i="2"/>
  <c r="CB50" i="2"/>
  <c r="CB14" i="2"/>
  <c r="CB22" i="2"/>
  <c r="CB30" i="2"/>
  <c r="CB38" i="2"/>
  <c r="CB42" i="2"/>
  <c r="BX55" i="2"/>
  <c r="BX10" i="2"/>
  <c r="BX14" i="2"/>
  <c r="BX7" i="2"/>
  <c r="BX16" i="2"/>
  <c r="BX18" i="2"/>
  <c r="BX20" i="2"/>
  <c r="BX22" i="2"/>
  <c r="BX24" i="2"/>
  <c r="BX26" i="2"/>
  <c r="BX28" i="2"/>
  <c r="BX30" i="2"/>
  <c r="BX32" i="2"/>
  <c r="BX34" i="2"/>
  <c r="BX36" i="2"/>
  <c r="BX38" i="2"/>
  <c r="BX40" i="2"/>
  <c r="BX42" i="2"/>
  <c r="BX44" i="2"/>
  <c r="BX46" i="2"/>
  <c r="BX48" i="2"/>
  <c r="BX50" i="2"/>
  <c r="BX52" i="2"/>
  <c r="BX54" i="2"/>
  <c r="BX56" i="2"/>
  <c r="CB15" i="2"/>
  <c r="CB17" i="2"/>
  <c r="CB19" i="2"/>
  <c r="CB21" i="2"/>
  <c r="CB23" i="2"/>
  <c r="CB25" i="2"/>
  <c r="CB27" i="2"/>
  <c r="CB29" i="2"/>
  <c r="CB31" i="2"/>
  <c r="CB33" i="2"/>
  <c r="CB35" i="2"/>
  <c r="CB37" i="2"/>
  <c r="CB39" i="2"/>
  <c r="CB41" i="2"/>
  <c r="CB43" i="2"/>
  <c r="CB45" i="2"/>
  <c r="CB47" i="2"/>
  <c r="CB49" i="2"/>
  <c r="CB51" i="2"/>
  <c r="CB53" i="2"/>
  <c r="CB55" i="2"/>
  <c r="BX15" i="2"/>
  <c r="BX17" i="2"/>
  <c r="BX19" i="2"/>
  <c r="BX21" i="2"/>
  <c r="BX23" i="2"/>
  <c r="BX25" i="2"/>
  <c r="BX27" i="2"/>
  <c r="BX29" i="2"/>
  <c r="BX31" i="2"/>
  <c r="BX33" i="2"/>
  <c r="BX35" i="2"/>
  <c r="BX37" i="2"/>
  <c r="BX39" i="2"/>
  <c r="BX41" i="2"/>
  <c r="BX43" i="2"/>
  <c r="BX45" i="2"/>
  <c r="BX47" i="2"/>
  <c r="BX49" i="2"/>
  <c r="BX51" i="2"/>
  <c r="BJ56" i="2"/>
  <c r="BJ52" i="2"/>
  <c r="BJ55" i="2"/>
  <c r="BJ51" i="2"/>
  <c r="BJ48" i="2"/>
  <c r="BJ45" i="2"/>
  <c r="BJ41" i="2"/>
  <c r="BJ37" i="2"/>
  <c r="BJ33" i="2"/>
  <c r="BJ30" i="2"/>
  <c r="BJ29" i="2"/>
  <c r="BJ25" i="2"/>
  <c r="BJ21" i="2"/>
  <c r="BJ17" i="2"/>
  <c r="BJ13" i="2"/>
  <c r="BJ9" i="2"/>
  <c r="BJ42" i="2"/>
  <c r="BJ38" i="2"/>
  <c r="BJ34" i="2"/>
  <c r="BS41" i="2"/>
  <c r="BS45" i="2"/>
  <c r="BS49" i="2"/>
  <c r="BS53" i="2"/>
  <c r="BS10" i="2"/>
  <c r="BO47" i="2"/>
  <c r="BO51" i="2"/>
  <c r="BO55" i="2"/>
  <c r="BO10" i="2"/>
  <c r="BO14" i="2"/>
  <c r="BO7" i="2"/>
  <c r="BS14" i="2"/>
  <c r="BS16" i="2"/>
  <c r="BS18" i="2"/>
  <c r="BS20" i="2"/>
  <c r="BS22" i="2"/>
  <c r="BS24" i="2"/>
  <c r="BS26" i="2"/>
  <c r="BS28" i="2"/>
  <c r="BS30" i="2"/>
  <c r="BS32" i="2"/>
  <c r="BS34" i="2"/>
  <c r="BS36" i="2"/>
  <c r="BS38" i="2"/>
  <c r="BS40" i="2"/>
  <c r="BS42" i="2"/>
  <c r="BS44" i="2"/>
  <c r="BS46" i="2"/>
  <c r="BS48" i="2"/>
  <c r="BS50" i="2"/>
  <c r="BS52" i="2"/>
  <c r="BS54" i="2"/>
  <c r="BS56" i="2"/>
  <c r="BO16" i="2"/>
  <c r="BO18" i="2"/>
  <c r="BO20" i="2"/>
  <c r="BO22" i="2"/>
  <c r="BO24" i="2"/>
  <c r="BO26" i="2"/>
  <c r="BO28" i="2"/>
  <c r="BO30" i="2"/>
  <c r="BO32" i="2"/>
  <c r="BO34" i="2"/>
  <c r="BO36" i="2"/>
  <c r="BO38" i="2"/>
  <c r="BO40" i="2"/>
  <c r="BO42" i="2"/>
  <c r="BO44" i="2"/>
  <c r="BO46" i="2"/>
  <c r="BO48" i="2"/>
  <c r="BO50" i="2"/>
  <c r="BO52" i="2"/>
  <c r="BO54" i="2"/>
  <c r="BO56" i="2"/>
  <c r="BO15" i="2"/>
  <c r="BO17" i="2"/>
  <c r="BO19" i="2"/>
  <c r="BO21" i="2"/>
  <c r="BO23" i="2"/>
  <c r="BO25" i="2"/>
  <c r="BO27" i="2"/>
  <c r="BO29" i="2"/>
  <c r="BO31" i="2"/>
  <c r="BO33" i="2"/>
  <c r="BO35" i="2"/>
  <c r="BO37" i="2"/>
  <c r="BO39" i="2"/>
  <c r="BO41" i="2"/>
  <c r="BO43" i="2"/>
  <c r="BO45" i="2"/>
  <c r="BF35" i="2"/>
  <c r="BF31" i="2"/>
  <c r="BF27" i="2"/>
  <c r="BF23" i="2"/>
  <c r="BF19" i="2"/>
  <c r="BF15" i="2"/>
  <c r="BF56" i="2"/>
  <c r="BF52" i="2"/>
  <c r="BF48" i="2"/>
  <c r="BF44" i="2"/>
  <c r="BF38" i="2"/>
  <c r="BF34" i="2"/>
  <c r="BF30" i="2"/>
  <c r="BF26" i="2"/>
  <c r="BF22" i="2"/>
  <c r="BF18" i="2"/>
  <c r="BF14" i="2"/>
  <c r="BF10" i="2"/>
  <c r="BF55" i="2"/>
  <c r="BF51" i="2"/>
  <c r="BF47" i="2"/>
  <c r="BF11" i="2"/>
  <c r="BJ7" i="2"/>
  <c r="AB145" i="2"/>
  <c r="AB146" i="2"/>
  <c r="Z145" i="2"/>
  <c r="Z146" i="2"/>
  <c r="W145" i="2"/>
  <c r="W146" i="2"/>
  <c r="T145" i="2"/>
  <c r="T146" i="2"/>
  <c r="Q145" i="2"/>
  <c r="Q146" i="2"/>
  <c r="N145" i="2"/>
  <c r="N146" i="2"/>
  <c r="K145" i="2"/>
  <c r="K146" i="2"/>
  <c r="G145" i="2"/>
  <c r="G146" i="2"/>
  <c r="H145" i="2"/>
  <c r="I145" i="2"/>
  <c r="H146" i="2"/>
  <c r="I146" i="2"/>
  <c r="D145" i="2"/>
  <c r="D146" i="2"/>
  <c r="J146" i="2" s="1"/>
  <c r="DH57" i="2" l="1"/>
  <c r="AA14" i="2" s="1"/>
  <c r="DW57" i="2"/>
  <c r="AA17" i="2" s="1"/>
  <c r="AE145" i="2"/>
  <c r="EG57" i="2"/>
  <c r="AA16" i="2" s="1"/>
  <c r="CY57" i="2"/>
  <c r="AA13" i="2" s="1"/>
  <c r="DZ57" i="2"/>
  <c r="CT57" i="2"/>
  <c r="CP57" i="2"/>
  <c r="AA12" i="2" s="1"/>
  <c r="CK57" i="2"/>
  <c r="CG57" i="2"/>
  <c r="AA11" i="2" s="1"/>
  <c r="CB57" i="2"/>
  <c r="BX57" i="2"/>
  <c r="AA10" i="2" s="1"/>
  <c r="BS57" i="2"/>
  <c r="BO57" i="2"/>
  <c r="AA9" i="2" s="1"/>
  <c r="BJ57" i="2"/>
  <c r="BF57" i="2"/>
  <c r="AE146" i="2"/>
  <c r="J145" i="2"/>
  <c r="AG145" i="2"/>
  <c r="AC17" i="2" s="1"/>
  <c r="AG146" i="2"/>
  <c r="AC16" i="2" s="1"/>
  <c r="AA8" i="2" l="1"/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6" i="3"/>
  <c r="C3" i="4" l="1"/>
  <c r="H2" i="3"/>
  <c r="I2" i="5"/>
  <c r="A8" i="9" l="1"/>
  <c r="C6" i="9"/>
  <c r="H5" i="9"/>
  <c r="C5" i="9"/>
  <c r="H4" i="9"/>
  <c r="C4" i="9"/>
  <c r="H3" i="9"/>
  <c r="C3" i="9"/>
  <c r="H2" i="9"/>
  <c r="B2" i="9"/>
  <c r="A8" i="7"/>
  <c r="H5" i="7"/>
  <c r="C6" i="7"/>
  <c r="C5" i="7"/>
  <c r="H4" i="7"/>
  <c r="C4" i="7"/>
  <c r="H3" i="7"/>
  <c r="C3" i="7"/>
  <c r="H2" i="7"/>
  <c r="B2" i="7"/>
  <c r="H4" i="6" l="1"/>
  <c r="H3" i="6"/>
  <c r="C6" i="6"/>
  <c r="C5" i="6"/>
  <c r="C4" i="6"/>
  <c r="C3" i="6"/>
  <c r="B2" i="6"/>
  <c r="H2" i="6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7" i="4"/>
  <c r="D27" i="6"/>
  <c r="D15" i="7" s="1"/>
  <c r="S2" i="4"/>
  <c r="B2" i="4"/>
  <c r="L20" i="3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15" i="3"/>
  <c r="M15" i="3" s="1"/>
  <c r="L16" i="3"/>
  <c r="M16" i="3" s="1"/>
  <c r="L17" i="3"/>
  <c r="M17" i="3" s="1"/>
  <c r="L18" i="3"/>
  <c r="M18" i="3" s="1"/>
  <c r="L19" i="3"/>
  <c r="M19" i="3" s="1"/>
  <c r="L14" i="3"/>
  <c r="M14" i="3" s="1"/>
  <c r="L13" i="3"/>
  <c r="M13" i="3" s="1"/>
  <c r="L6" i="3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M5" i="3"/>
  <c r="B4" i="3"/>
  <c r="F2" i="3"/>
  <c r="D2" i="3"/>
  <c r="B3" i="3"/>
  <c r="B2" i="3"/>
  <c r="AG3" i="4" l="1"/>
  <c r="AH3" i="4"/>
  <c r="AF3" i="4"/>
  <c r="L33" i="3"/>
  <c r="L32" i="3"/>
  <c r="AE3" i="4"/>
  <c r="M32" i="3"/>
  <c r="D11" i="6" s="1"/>
  <c r="J11" i="6" s="1"/>
  <c r="L34" i="3"/>
  <c r="M20" i="3"/>
  <c r="M33" i="3" s="1"/>
  <c r="M39" i="5"/>
  <c r="D17" i="6" s="1"/>
  <c r="M38" i="5"/>
  <c r="D16" i="6" s="1"/>
  <c r="O35" i="5"/>
  <c r="O22" i="5"/>
  <c r="O23" i="5"/>
  <c r="O24" i="5"/>
  <c r="O25" i="5"/>
  <c r="O26" i="5"/>
  <c r="O27" i="5"/>
  <c r="O28" i="5"/>
  <c r="O21" i="5"/>
  <c r="N22" i="5"/>
  <c r="N23" i="5"/>
  <c r="N24" i="5"/>
  <c r="N25" i="5"/>
  <c r="N26" i="5"/>
  <c r="N27" i="5"/>
  <c r="N28" i="5"/>
  <c r="N21" i="5"/>
  <c r="M22" i="5"/>
  <c r="M23" i="5"/>
  <c r="M24" i="5"/>
  <c r="M25" i="5"/>
  <c r="M26" i="5"/>
  <c r="M27" i="5"/>
  <c r="M28" i="5"/>
  <c r="M21" i="5"/>
  <c r="O14" i="5"/>
  <c r="O15" i="5"/>
  <c r="O16" i="5"/>
  <c r="O17" i="5"/>
  <c r="O18" i="5"/>
  <c r="O19" i="5"/>
  <c r="O20" i="5"/>
  <c r="O13" i="5"/>
  <c r="N14" i="5"/>
  <c r="N15" i="5"/>
  <c r="N16" i="5"/>
  <c r="N17" i="5"/>
  <c r="N18" i="5"/>
  <c r="N19" i="5"/>
  <c r="N20" i="5"/>
  <c r="N13" i="5"/>
  <c r="M14" i="5"/>
  <c r="M15" i="5"/>
  <c r="M16" i="5"/>
  <c r="M17" i="5"/>
  <c r="M18" i="5"/>
  <c r="M19" i="5"/>
  <c r="M20" i="5"/>
  <c r="M13" i="5"/>
  <c r="O8" i="5"/>
  <c r="O9" i="5"/>
  <c r="O10" i="5"/>
  <c r="O11" i="5"/>
  <c r="O12" i="5"/>
  <c r="N8" i="5"/>
  <c r="N9" i="5"/>
  <c r="N10" i="5"/>
  <c r="N11" i="5"/>
  <c r="N12" i="5"/>
  <c r="M8" i="5"/>
  <c r="M9" i="5"/>
  <c r="M10" i="5"/>
  <c r="M11" i="5"/>
  <c r="M12" i="5"/>
  <c r="O4" i="5"/>
  <c r="O5" i="5"/>
  <c r="O6" i="5"/>
  <c r="O7" i="5"/>
  <c r="O3" i="5"/>
  <c r="N4" i="5"/>
  <c r="N5" i="5"/>
  <c r="N6" i="5"/>
  <c r="N7" i="5"/>
  <c r="N3" i="5"/>
  <c r="M4" i="5"/>
  <c r="M5" i="5"/>
  <c r="M6" i="5"/>
  <c r="M7" i="5"/>
  <c r="M3" i="5"/>
  <c r="C3" i="5"/>
  <c r="C4" i="5"/>
  <c r="F2" i="5"/>
  <c r="D2" i="5"/>
  <c r="B2" i="5"/>
  <c r="AB138" i="2"/>
  <c r="AB139" i="2"/>
  <c r="AB140" i="2"/>
  <c r="AB141" i="2"/>
  <c r="AB142" i="2"/>
  <c r="AB143" i="2"/>
  <c r="AB144" i="2"/>
  <c r="AB147" i="2"/>
  <c r="Z138" i="2"/>
  <c r="Z139" i="2"/>
  <c r="Z140" i="2"/>
  <c r="Z141" i="2"/>
  <c r="Z142" i="2"/>
  <c r="Z143" i="2"/>
  <c r="Z144" i="2"/>
  <c r="Z147" i="2"/>
  <c r="W138" i="2"/>
  <c r="W139" i="2"/>
  <c r="W140" i="2"/>
  <c r="W141" i="2"/>
  <c r="W142" i="2"/>
  <c r="W143" i="2"/>
  <c r="W144" i="2"/>
  <c r="W147" i="2"/>
  <c r="T138" i="2"/>
  <c r="T139" i="2"/>
  <c r="T140" i="2"/>
  <c r="T141" i="2"/>
  <c r="T142" i="2"/>
  <c r="T143" i="2"/>
  <c r="T144" i="2"/>
  <c r="T147" i="2"/>
  <c r="Q138" i="2"/>
  <c r="Q139" i="2"/>
  <c r="Q140" i="2"/>
  <c r="Q141" i="2"/>
  <c r="Q142" i="2"/>
  <c r="Q143" i="2"/>
  <c r="Q144" i="2"/>
  <c r="Q147" i="2"/>
  <c r="AB131" i="2"/>
  <c r="AB132" i="2"/>
  <c r="AB133" i="2"/>
  <c r="AB134" i="2"/>
  <c r="AB135" i="2"/>
  <c r="Z131" i="2"/>
  <c r="Z132" i="2"/>
  <c r="Z133" i="2"/>
  <c r="Z134" i="2"/>
  <c r="Z135" i="2"/>
  <c r="W131" i="2"/>
  <c r="W132" i="2"/>
  <c r="W133" i="2"/>
  <c r="W134" i="2"/>
  <c r="W135" i="2"/>
  <c r="T131" i="2"/>
  <c r="T132" i="2"/>
  <c r="T133" i="2"/>
  <c r="T134" i="2"/>
  <c r="T135" i="2"/>
  <c r="Q131" i="2"/>
  <c r="Q132" i="2"/>
  <c r="Q133" i="2"/>
  <c r="Q134" i="2"/>
  <c r="Q135" i="2"/>
  <c r="AB124" i="2"/>
  <c r="AB125" i="2"/>
  <c r="AB126" i="2"/>
  <c r="AB127" i="2"/>
  <c r="AB128" i="2"/>
  <c r="Z124" i="2"/>
  <c r="Z125" i="2"/>
  <c r="Z126" i="2"/>
  <c r="Z127" i="2"/>
  <c r="Z128" i="2"/>
  <c r="W124" i="2"/>
  <c r="W125" i="2"/>
  <c r="W126" i="2"/>
  <c r="W127" i="2"/>
  <c r="W128" i="2"/>
  <c r="T124" i="2"/>
  <c r="T125" i="2"/>
  <c r="T126" i="2"/>
  <c r="T127" i="2"/>
  <c r="T128" i="2"/>
  <c r="Q124" i="2"/>
  <c r="Q125" i="2"/>
  <c r="Q126" i="2"/>
  <c r="Q127" i="2"/>
  <c r="Q128" i="2"/>
  <c r="AB114" i="2"/>
  <c r="AB115" i="2"/>
  <c r="AB116" i="2"/>
  <c r="AB117" i="2"/>
  <c r="AB118" i="2"/>
  <c r="AB119" i="2"/>
  <c r="AB120" i="2"/>
  <c r="AB121" i="2"/>
  <c r="Z114" i="2"/>
  <c r="Z115" i="2"/>
  <c r="Z116" i="2"/>
  <c r="Z117" i="2"/>
  <c r="Z118" i="2"/>
  <c r="Z119" i="2"/>
  <c r="Z120" i="2"/>
  <c r="Z121" i="2"/>
  <c r="W114" i="2"/>
  <c r="W115" i="2"/>
  <c r="W116" i="2"/>
  <c r="W117" i="2"/>
  <c r="W118" i="2"/>
  <c r="W119" i="2"/>
  <c r="W120" i="2"/>
  <c r="W121" i="2"/>
  <c r="T114" i="2"/>
  <c r="T115" i="2"/>
  <c r="T116" i="2"/>
  <c r="T117" i="2"/>
  <c r="T118" i="2"/>
  <c r="T119" i="2"/>
  <c r="T120" i="2"/>
  <c r="T121" i="2"/>
  <c r="Q114" i="2"/>
  <c r="Q115" i="2"/>
  <c r="Q116" i="2"/>
  <c r="Q117" i="2"/>
  <c r="Q118" i="2"/>
  <c r="Q119" i="2"/>
  <c r="Q120" i="2"/>
  <c r="Q121" i="2"/>
  <c r="AB102" i="2"/>
  <c r="AB103" i="2"/>
  <c r="AB104" i="2"/>
  <c r="AB105" i="2"/>
  <c r="AB106" i="2"/>
  <c r="AB107" i="2"/>
  <c r="AB108" i="2"/>
  <c r="AB109" i="2"/>
  <c r="AB110" i="2"/>
  <c r="AB111" i="2"/>
  <c r="Z102" i="2"/>
  <c r="Z103" i="2"/>
  <c r="Z104" i="2"/>
  <c r="Z105" i="2"/>
  <c r="Z106" i="2"/>
  <c r="Z107" i="2"/>
  <c r="Z108" i="2"/>
  <c r="Z109" i="2"/>
  <c r="Z110" i="2"/>
  <c r="Z111" i="2"/>
  <c r="W102" i="2"/>
  <c r="W103" i="2"/>
  <c r="W104" i="2"/>
  <c r="W105" i="2"/>
  <c r="W106" i="2"/>
  <c r="W107" i="2"/>
  <c r="W108" i="2"/>
  <c r="W109" i="2"/>
  <c r="W110" i="2"/>
  <c r="W111" i="2"/>
  <c r="T102" i="2"/>
  <c r="T103" i="2"/>
  <c r="T104" i="2"/>
  <c r="T105" i="2"/>
  <c r="T106" i="2"/>
  <c r="T107" i="2"/>
  <c r="T108" i="2"/>
  <c r="T109" i="2"/>
  <c r="T110" i="2"/>
  <c r="T111" i="2"/>
  <c r="Q102" i="2"/>
  <c r="Q103" i="2"/>
  <c r="Q104" i="2"/>
  <c r="Q105" i="2"/>
  <c r="Q106" i="2"/>
  <c r="Q107" i="2"/>
  <c r="Q108" i="2"/>
  <c r="Q109" i="2"/>
  <c r="Q110" i="2"/>
  <c r="Q111" i="2"/>
  <c r="AB90" i="2"/>
  <c r="AB91" i="2"/>
  <c r="AB92" i="2"/>
  <c r="AB93" i="2"/>
  <c r="AB94" i="2"/>
  <c r="AB95" i="2"/>
  <c r="AB96" i="2"/>
  <c r="AB97" i="2"/>
  <c r="AB98" i="2"/>
  <c r="AB99" i="2"/>
  <c r="Z90" i="2"/>
  <c r="Z91" i="2"/>
  <c r="Z92" i="2"/>
  <c r="Z93" i="2"/>
  <c r="Z94" i="2"/>
  <c r="Z95" i="2"/>
  <c r="Z96" i="2"/>
  <c r="Z97" i="2"/>
  <c r="Z98" i="2"/>
  <c r="Z99" i="2"/>
  <c r="W90" i="2"/>
  <c r="W91" i="2"/>
  <c r="W92" i="2"/>
  <c r="W93" i="2"/>
  <c r="W94" i="2"/>
  <c r="W95" i="2"/>
  <c r="W96" i="2"/>
  <c r="W97" i="2"/>
  <c r="W98" i="2"/>
  <c r="W99" i="2"/>
  <c r="T90" i="2"/>
  <c r="T91" i="2"/>
  <c r="T92" i="2"/>
  <c r="T93" i="2"/>
  <c r="T94" i="2"/>
  <c r="T95" i="2"/>
  <c r="T96" i="2"/>
  <c r="T97" i="2"/>
  <c r="T98" i="2"/>
  <c r="T99" i="2"/>
  <c r="Q90" i="2"/>
  <c r="Q91" i="2"/>
  <c r="Q92" i="2"/>
  <c r="Q93" i="2"/>
  <c r="Q94" i="2"/>
  <c r="Q95" i="2"/>
  <c r="Q96" i="2"/>
  <c r="Q97" i="2"/>
  <c r="Q98" i="2"/>
  <c r="Q99" i="2"/>
  <c r="AB83" i="2"/>
  <c r="AB84" i="2"/>
  <c r="AB85" i="2"/>
  <c r="AB86" i="2"/>
  <c r="AB87" i="2"/>
  <c r="Z83" i="2"/>
  <c r="Z84" i="2"/>
  <c r="Z85" i="2"/>
  <c r="Z86" i="2"/>
  <c r="Z87" i="2"/>
  <c r="W83" i="2"/>
  <c r="W84" i="2"/>
  <c r="W85" i="2"/>
  <c r="W86" i="2"/>
  <c r="W87" i="2"/>
  <c r="T83" i="2"/>
  <c r="T84" i="2"/>
  <c r="T85" i="2"/>
  <c r="T86" i="2"/>
  <c r="T87" i="2"/>
  <c r="Q83" i="2"/>
  <c r="Q84" i="2"/>
  <c r="Q85" i="2"/>
  <c r="Q86" i="2"/>
  <c r="Q87" i="2"/>
  <c r="AB74" i="2"/>
  <c r="AB75" i="2"/>
  <c r="AB76" i="2"/>
  <c r="AB77" i="2"/>
  <c r="AB78" i="2"/>
  <c r="AB79" i="2"/>
  <c r="AB80" i="2"/>
  <c r="Z74" i="2"/>
  <c r="Z75" i="2"/>
  <c r="Z76" i="2"/>
  <c r="Z77" i="2"/>
  <c r="Z78" i="2"/>
  <c r="Z79" i="2"/>
  <c r="Z80" i="2"/>
  <c r="W74" i="2"/>
  <c r="W75" i="2"/>
  <c r="W76" i="2"/>
  <c r="W77" i="2"/>
  <c r="W78" i="2"/>
  <c r="W79" i="2"/>
  <c r="W80" i="2"/>
  <c r="T74" i="2"/>
  <c r="T75" i="2"/>
  <c r="T76" i="2"/>
  <c r="T77" i="2"/>
  <c r="T78" i="2"/>
  <c r="T79" i="2"/>
  <c r="T80" i="2"/>
  <c r="Q74" i="2"/>
  <c r="Q75" i="2"/>
  <c r="Q76" i="2"/>
  <c r="Q77" i="2"/>
  <c r="Q78" i="2"/>
  <c r="Q79" i="2"/>
  <c r="Q80" i="2"/>
  <c r="AB137" i="2"/>
  <c r="Z137" i="2"/>
  <c r="W137" i="2"/>
  <c r="T137" i="2"/>
  <c r="Q137" i="2"/>
  <c r="AB130" i="2"/>
  <c r="Z130" i="2"/>
  <c r="W130" i="2"/>
  <c r="T130" i="2"/>
  <c r="Q130" i="2"/>
  <c r="AB123" i="2"/>
  <c r="Z123" i="2"/>
  <c r="W123" i="2"/>
  <c r="T123" i="2"/>
  <c r="Q123" i="2"/>
  <c r="AB113" i="2"/>
  <c r="Z113" i="2"/>
  <c r="W113" i="2"/>
  <c r="T113" i="2"/>
  <c r="Q113" i="2"/>
  <c r="AB101" i="2"/>
  <c r="Z101" i="2"/>
  <c r="W101" i="2"/>
  <c r="T101" i="2"/>
  <c r="Q101" i="2"/>
  <c r="AB89" i="2"/>
  <c r="Z89" i="2"/>
  <c r="W89" i="2"/>
  <c r="T89" i="2"/>
  <c r="Q89" i="2"/>
  <c r="AB82" i="2"/>
  <c r="Z82" i="2"/>
  <c r="W82" i="2"/>
  <c r="T82" i="2"/>
  <c r="Q82" i="2"/>
  <c r="AB73" i="2"/>
  <c r="Z73" i="2"/>
  <c r="W73" i="2"/>
  <c r="T73" i="2"/>
  <c r="Q73" i="2"/>
  <c r="AB65" i="2"/>
  <c r="AB66" i="2"/>
  <c r="AB67" i="2"/>
  <c r="AB68" i="2"/>
  <c r="AB69" i="2"/>
  <c r="AB70" i="2"/>
  <c r="AB71" i="2"/>
  <c r="AB72" i="2"/>
  <c r="Z65" i="2"/>
  <c r="Z66" i="2"/>
  <c r="Z67" i="2"/>
  <c r="Z68" i="2"/>
  <c r="Z69" i="2"/>
  <c r="Z70" i="2"/>
  <c r="Z71" i="2"/>
  <c r="Z72" i="2"/>
  <c r="W65" i="2"/>
  <c r="W66" i="2"/>
  <c r="W67" i="2"/>
  <c r="W68" i="2"/>
  <c r="W69" i="2"/>
  <c r="W70" i="2"/>
  <c r="W71" i="2"/>
  <c r="W72" i="2"/>
  <c r="T65" i="2"/>
  <c r="T66" i="2"/>
  <c r="T67" i="2"/>
  <c r="T68" i="2"/>
  <c r="T69" i="2"/>
  <c r="T70" i="2"/>
  <c r="T71" i="2"/>
  <c r="T72" i="2"/>
  <c r="Q65" i="2"/>
  <c r="Q66" i="2"/>
  <c r="Q67" i="2"/>
  <c r="Q68" i="2"/>
  <c r="Q69" i="2"/>
  <c r="Q70" i="2"/>
  <c r="Q71" i="2"/>
  <c r="Q72" i="2"/>
  <c r="AB64" i="2"/>
  <c r="Z64" i="2"/>
  <c r="W64" i="2"/>
  <c r="T64" i="2"/>
  <c r="Q64" i="2"/>
  <c r="N138" i="2"/>
  <c r="N139" i="2"/>
  <c r="N140" i="2"/>
  <c r="N141" i="2"/>
  <c r="N142" i="2"/>
  <c r="N143" i="2"/>
  <c r="N144" i="2"/>
  <c r="N147" i="2"/>
  <c r="K138" i="2"/>
  <c r="K139" i="2"/>
  <c r="K140" i="2"/>
  <c r="K141" i="2"/>
  <c r="K142" i="2"/>
  <c r="K143" i="2"/>
  <c r="K144" i="2"/>
  <c r="K147" i="2"/>
  <c r="H138" i="2"/>
  <c r="I138" i="2"/>
  <c r="H139" i="2"/>
  <c r="I139" i="2"/>
  <c r="H140" i="2"/>
  <c r="I140" i="2"/>
  <c r="H141" i="2"/>
  <c r="I141" i="2"/>
  <c r="H142" i="2"/>
  <c r="I142" i="2"/>
  <c r="H143" i="2"/>
  <c r="I143" i="2"/>
  <c r="H144" i="2"/>
  <c r="I144" i="2"/>
  <c r="H147" i="2"/>
  <c r="I147" i="2"/>
  <c r="G138" i="2"/>
  <c r="G139" i="2"/>
  <c r="G140" i="2"/>
  <c r="G141" i="2"/>
  <c r="G142" i="2"/>
  <c r="G143" i="2"/>
  <c r="G144" i="2"/>
  <c r="G147" i="2"/>
  <c r="D138" i="2"/>
  <c r="J138" i="2" s="1"/>
  <c r="D139" i="2"/>
  <c r="J139" i="2" s="1"/>
  <c r="D140" i="2"/>
  <c r="J140" i="2" s="1"/>
  <c r="D141" i="2"/>
  <c r="J141" i="2" s="1"/>
  <c r="D142" i="2"/>
  <c r="J142" i="2" s="1"/>
  <c r="D143" i="2"/>
  <c r="J143" i="2" s="1"/>
  <c r="D144" i="2"/>
  <c r="J144" i="2" s="1"/>
  <c r="D147" i="2"/>
  <c r="J147" i="2" s="1"/>
  <c r="N137" i="2"/>
  <c r="K137" i="2"/>
  <c r="I137" i="2"/>
  <c r="H137" i="2"/>
  <c r="G137" i="2"/>
  <c r="D137" i="2"/>
  <c r="J137" i="2" s="1"/>
  <c r="N131" i="2"/>
  <c r="N132" i="2"/>
  <c r="N133" i="2"/>
  <c r="N134" i="2"/>
  <c r="N135" i="2"/>
  <c r="K131" i="2"/>
  <c r="K132" i="2"/>
  <c r="K133" i="2"/>
  <c r="K134" i="2"/>
  <c r="K135" i="2"/>
  <c r="H131" i="2"/>
  <c r="I131" i="2"/>
  <c r="H132" i="2"/>
  <c r="I132" i="2"/>
  <c r="H133" i="2"/>
  <c r="I133" i="2"/>
  <c r="H134" i="2"/>
  <c r="I134" i="2"/>
  <c r="H135" i="2"/>
  <c r="I135" i="2"/>
  <c r="G131" i="2"/>
  <c r="G132" i="2"/>
  <c r="G133" i="2"/>
  <c r="G134" i="2"/>
  <c r="G135" i="2"/>
  <c r="D131" i="2"/>
  <c r="J131" i="2" s="1"/>
  <c r="D132" i="2"/>
  <c r="J132" i="2" s="1"/>
  <c r="D133" i="2"/>
  <c r="J133" i="2" s="1"/>
  <c r="D134" i="2"/>
  <c r="J134" i="2" s="1"/>
  <c r="D135" i="2"/>
  <c r="J135" i="2" s="1"/>
  <c r="K128" i="2"/>
  <c r="N124" i="2"/>
  <c r="N125" i="2"/>
  <c r="N126" i="2"/>
  <c r="N127" i="2"/>
  <c r="N128" i="2"/>
  <c r="K124" i="2"/>
  <c r="K125" i="2"/>
  <c r="K126" i="2"/>
  <c r="K127" i="2"/>
  <c r="H124" i="2"/>
  <c r="I124" i="2"/>
  <c r="H125" i="2"/>
  <c r="I125" i="2"/>
  <c r="H126" i="2"/>
  <c r="I126" i="2"/>
  <c r="H127" i="2"/>
  <c r="I127" i="2"/>
  <c r="H128" i="2"/>
  <c r="I128" i="2"/>
  <c r="G124" i="2"/>
  <c r="G125" i="2"/>
  <c r="G126" i="2"/>
  <c r="G127" i="2"/>
  <c r="G128" i="2"/>
  <c r="D124" i="2"/>
  <c r="D125" i="2"/>
  <c r="J125" i="2" s="1"/>
  <c r="D126" i="2"/>
  <c r="J126" i="2" s="1"/>
  <c r="D127" i="2"/>
  <c r="J127" i="2" s="1"/>
  <c r="D128" i="2"/>
  <c r="J128" i="2" s="1"/>
  <c r="N114" i="2"/>
  <c r="N115" i="2"/>
  <c r="N116" i="2"/>
  <c r="N117" i="2"/>
  <c r="N118" i="2"/>
  <c r="N119" i="2"/>
  <c r="N120" i="2"/>
  <c r="N121" i="2"/>
  <c r="K114" i="2"/>
  <c r="K115" i="2"/>
  <c r="K116" i="2"/>
  <c r="K117" i="2"/>
  <c r="K118" i="2"/>
  <c r="K119" i="2"/>
  <c r="K120" i="2"/>
  <c r="K121" i="2"/>
  <c r="H114" i="2"/>
  <c r="I114" i="2"/>
  <c r="H115" i="2"/>
  <c r="I115" i="2"/>
  <c r="H116" i="2"/>
  <c r="I116" i="2"/>
  <c r="H117" i="2"/>
  <c r="I117" i="2"/>
  <c r="H118" i="2"/>
  <c r="I118" i="2"/>
  <c r="H119" i="2"/>
  <c r="I119" i="2"/>
  <c r="H120" i="2"/>
  <c r="I120" i="2"/>
  <c r="H121" i="2"/>
  <c r="I121" i="2"/>
  <c r="G114" i="2"/>
  <c r="G115" i="2"/>
  <c r="G116" i="2"/>
  <c r="G117" i="2"/>
  <c r="G118" i="2"/>
  <c r="G119" i="2"/>
  <c r="G120" i="2"/>
  <c r="G121" i="2"/>
  <c r="D114" i="2"/>
  <c r="J114" i="2" s="1"/>
  <c r="D115" i="2"/>
  <c r="J115" i="2" s="1"/>
  <c r="D116" i="2"/>
  <c r="J116" i="2" s="1"/>
  <c r="D117" i="2"/>
  <c r="J117" i="2" s="1"/>
  <c r="D118" i="2"/>
  <c r="J118" i="2" s="1"/>
  <c r="D119" i="2"/>
  <c r="J119" i="2" s="1"/>
  <c r="D120" i="2"/>
  <c r="J120" i="2" s="1"/>
  <c r="D121" i="2"/>
  <c r="J121" i="2" s="1"/>
  <c r="N130" i="2"/>
  <c r="K130" i="2"/>
  <c r="I130" i="2"/>
  <c r="H130" i="2"/>
  <c r="G130" i="2"/>
  <c r="D130" i="2"/>
  <c r="J130" i="2" s="1"/>
  <c r="N123" i="2"/>
  <c r="K123" i="2"/>
  <c r="I123" i="2"/>
  <c r="H123" i="2"/>
  <c r="G123" i="2"/>
  <c r="D123" i="2"/>
  <c r="J123" i="2" s="1"/>
  <c r="N113" i="2"/>
  <c r="K113" i="2"/>
  <c r="I113" i="2"/>
  <c r="H113" i="2"/>
  <c r="G113" i="2"/>
  <c r="D113" i="2"/>
  <c r="J113" i="2" s="1"/>
  <c r="N102" i="2"/>
  <c r="N103" i="2"/>
  <c r="N104" i="2"/>
  <c r="N105" i="2"/>
  <c r="N106" i="2"/>
  <c r="N107" i="2"/>
  <c r="N108" i="2"/>
  <c r="N109" i="2"/>
  <c r="N110" i="2"/>
  <c r="N111" i="2"/>
  <c r="K102" i="2"/>
  <c r="K103" i="2"/>
  <c r="K104" i="2"/>
  <c r="K105" i="2"/>
  <c r="K106" i="2"/>
  <c r="K107" i="2"/>
  <c r="K108" i="2"/>
  <c r="K109" i="2"/>
  <c r="K110" i="2"/>
  <c r="K111" i="2"/>
  <c r="H102" i="2"/>
  <c r="I102" i="2"/>
  <c r="H103" i="2"/>
  <c r="I103" i="2"/>
  <c r="H104" i="2"/>
  <c r="I104" i="2"/>
  <c r="H105" i="2"/>
  <c r="I105" i="2"/>
  <c r="H106" i="2"/>
  <c r="I106" i="2"/>
  <c r="H107" i="2"/>
  <c r="I107" i="2"/>
  <c r="H108" i="2"/>
  <c r="I108" i="2"/>
  <c r="H109" i="2"/>
  <c r="I109" i="2"/>
  <c r="H110" i="2"/>
  <c r="I110" i="2"/>
  <c r="H111" i="2"/>
  <c r="I111" i="2"/>
  <c r="G102" i="2"/>
  <c r="G103" i="2"/>
  <c r="G104" i="2"/>
  <c r="G105" i="2"/>
  <c r="G106" i="2"/>
  <c r="G107" i="2"/>
  <c r="G108" i="2"/>
  <c r="G109" i="2"/>
  <c r="G110" i="2"/>
  <c r="G111" i="2"/>
  <c r="D102" i="2"/>
  <c r="J102" i="2" s="1"/>
  <c r="D103" i="2"/>
  <c r="J103" i="2" s="1"/>
  <c r="D104" i="2"/>
  <c r="J104" i="2" s="1"/>
  <c r="D105" i="2"/>
  <c r="J105" i="2" s="1"/>
  <c r="D106" i="2"/>
  <c r="J106" i="2" s="1"/>
  <c r="D107" i="2"/>
  <c r="J107" i="2" s="1"/>
  <c r="D108" i="2"/>
  <c r="J108" i="2" s="1"/>
  <c r="D109" i="2"/>
  <c r="J109" i="2" s="1"/>
  <c r="D110" i="2"/>
  <c r="J110" i="2" s="1"/>
  <c r="N101" i="2"/>
  <c r="K101" i="2"/>
  <c r="I101" i="2"/>
  <c r="H101" i="2"/>
  <c r="G101" i="2"/>
  <c r="D101" i="2"/>
  <c r="J101" i="2" s="1"/>
  <c r="N90" i="2"/>
  <c r="N91" i="2"/>
  <c r="N92" i="2"/>
  <c r="N93" i="2"/>
  <c r="N94" i="2"/>
  <c r="N95" i="2"/>
  <c r="N96" i="2"/>
  <c r="N97" i="2"/>
  <c r="N98" i="2"/>
  <c r="N99" i="2"/>
  <c r="K90" i="2"/>
  <c r="K91" i="2"/>
  <c r="K92" i="2"/>
  <c r="K93" i="2"/>
  <c r="K94" i="2"/>
  <c r="K95" i="2"/>
  <c r="K96" i="2"/>
  <c r="K97" i="2"/>
  <c r="K98" i="2"/>
  <c r="K99" i="2"/>
  <c r="H90" i="2"/>
  <c r="I90" i="2"/>
  <c r="H91" i="2"/>
  <c r="I91" i="2"/>
  <c r="H92" i="2"/>
  <c r="I92" i="2"/>
  <c r="H93" i="2"/>
  <c r="I93" i="2"/>
  <c r="H94" i="2"/>
  <c r="I94" i="2"/>
  <c r="H95" i="2"/>
  <c r="I95" i="2"/>
  <c r="H96" i="2"/>
  <c r="I96" i="2"/>
  <c r="H97" i="2"/>
  <c r="I97" i="2"/>
  <c r="H98" i="2"/>
  <c r="I98" i="2"/>
  <c r="H99" i="2"/>
  <c r="I99" i="2"/>
  <c r="G90" i="2"/>
  <c r="G91" i="2"/>
  <c r="G92" i="2"/>
  <c r="G93" i="2"/>
  <c r="G94" i="2"/>
  <c r="G95" i="2"/>
  <c r="G96" i="2"/>
  <c r="G97" i="2"/>
  <c r="G98" i="2"/>
  <c r="G99" i="2"/>
  <c r="D90" i="2"/>
  <c r="J90" i="2" s="1"/>
  <c r="D91" i="2"/>
  <c r="J91" i="2" s="1"/>
  <c r="D92" i="2"/>
  <c r="J92" i="2" s="1"/>
  <c r="D93" i="2"/>
  <c r="J93" i="2" s="1"/>
  <c r="D94" i="2"/>
  <c r="J94" i="2" s="1"/>
  <c r="D95" i="2"/>
  <c r="J95" i="2" s="1"/>
  <c r="D96" i="2"/>
  <c r="AE96" i="2" s="1"/>
  <c r="D97" i="2"/>
  <c r="J97" i="2" s="1"/>
  <c r="D98" i="2"/>
  <c r="J98" i="2" s="1"/>
  <c r="D99" i="2"/>
  <c r="J99" i="2" s="1"/>
  <c r="N89" i="2"/>
  <c r="K89" i="2"/>
  <c r="I89" i="2"/>
  <c r="H89" i="2"/>
  <c r="G89" i="2"/>
  <c r="D89" i="2"/>
  <c r="J89" i="2" s="1"/>
  <c r="N83" i="2"/>
  <c r="N84" i="2"/>
  <c r="N85" i="2"/>
  <c r="N86" i="2"/>
  <c r="N87" i="2"/>
  <c r="K83" i="2"/>
  <c r="K84" i="2"/>
  <c r="K85" i="2"/>
  <c r="K86" i="2"/>
  <c r="K87" i="2"/>
  <c r="H83" i="2"/>
  <c r="I83" i="2"/>
  <c r="H84" i="2"/>
  <c r="I84" i="2"/>
  <c r="H85" i="2"/>
  <c r="I85" i="2"/>
  <c r="H86" i="2"/>
  <c r="I86" i="2"/>
  <c r="H87" i="2"/>
  <c r="I87" i="2"/>
  <c r="G83" i="2"/>
  <c r="G84" i="2"/>
  <c r="G85" i="2"/>
  <c r="G86" i="2"/>
  <c r="G87" i="2"/>
  <c r="D83" i="2"/>
  <c r="J83" i="2" s="1"/>
  <c r="D84" i="2"/>
  <c r="J84" i="2" s="1"/>
  <c r="D85" i="2"/>
  <c r="J85" i="2" s="1"/>
  <c r="D86" i="2"/>
  <c r="J86" i="2" s="1"/>
  <c r="D87" i="2"/>
  <c r="N82" i="2"/>
  <c r="K82" i="2"/>
  <c r="I82" i="2"/>
  <c r="H82" i="2"/>
  <c r="G82" i="2"/>
  <c r="D82" i="2"/>
  <c r="J82" i="2" s="1"/>
  <c r="N74" i="2"/>
  <c r="N75" i="2"/>
  <c r="N76" i="2"/>
  <c r="N77" i="2"/>
  <c r="N78" i="2"/>
  <c r="N79" i="2"/>
  <c r="N80" i="2"/>
  <c r="K74" i="2"/>
  <c r="K75" i="2"/>
  <c r="K76" i="2"/>
  <c r="K77" i="2"/>
  <c r="K78" i="2"/>
  <c r="K79" i="2"/>
  <c r="K80" i="2"/>
  <c r="H74" i="2"/>
  <c r="I74" i="2"/>
  <c r="H75" i="2"/>
  <c r="I75" i="2"/>
  <c r="H76" i="2"/>
  <c r="I76" i="2"/>
  <c r="H77" i="2"/>
  <c r="I77" i="2"/>
  <c r="H78" i="2"/>
  <c r="I78" i="2"/>
  <c r="H79" i="2"/>
  <c r="I79" i="2"/>
  <c r="H80" i="2"/>
  <c r="I80" i="2"/>
  <c r="G74" i="2"/>
  <c r="G75" i="2"/>
  <c r="G76" i="2"/>
  <c r="G77" i="2"/>
  <c r="G78" i="2"/>
  <c r="G79" i="2"/>
  <c r="G80" i="2"/>
  <c r="D74" i="2"/>
  <c r="J74" i="2" s="1"/>
  <c r="D75" i="2"/>
  <c r="J75" i="2" s="1"/>
  <c r="D76" i="2"/>
  <c r="J76" i="2" s="1"/>
  <c r="D77" i="2"/>
  <c r="J77" i="2" s="1"/>
  <c r="D78" i="2"/>
  <c r="J78" i="2" s="1"/>
  <c r="D79" i="2"/>
  <c r="J79" i="2" s="1"/>
  <c r="D80" i="2"/>
  <c r="J80" i="2" s="1"/>
  <c r="N73" i="2"/>
  <c r="K73" i="2"/>
  <c r="I73" i="2"/>
  <c r="H73" i="2"/>
  <c r="G73" i="2"/>
  <c r="D73" i="2"/>
  <c r="J73" i="2" s="1"/>
  <c r="N65" i="2"/>
  <c r="N66" i="2"/>
  <c r="N67" i="2"/>
  <c r="N68" i="2"/>
  <c r="N69" i="2"/>
  <c r="N70" i="2"/>
  <c r="N71" i="2"/>
  <c r="N72" i="2"/>
  <c r="K65" i="2"/>
  <c r="K66" i="2"/>
  <c r="K67" i="2"/>
  <c r="K68" i="2"/>
  <c r="K69" i="2"/>
  <c r="K70" i="2"/>
  <c r="K71" i="2"/>
  <c r="K72" i="2"/>
  <c r="H65" i="2"/>
  <c r="I65" i="2"/>
  <c r="H66" i="2"/>
  <c r="I66" i="2"/>
  <c r="H67" i="2"/>
  <c r="I67" i="2"/>
  <c r="H68" i="2"/>
  <c r="I68" i="2"/>
  <c r="H69" i="2"/>
  <c r="I69" i="2"/>
  <c r="H70" i="2"/>
  <c r="I70" i="2"/>
  <c r="H71" i="2"/>
  <c r="I71" i="2"/>
  <c r="H72" i="2"/>
  <c r="I72" i="2"/>
  <c r="G65" i="2"/>
  <c r="G66" i="2"/>
  <c r="G67" i="2"/>
  <c r="G68" i="2"/>
  <c r="G69" i="2"/>
  <c r="G70" i="2"/>
  <c r="G71" i="2"/>
  <c r="G72" i="2"/>
  <c r="D65" i="2"/>
  <c r="J65" i="2" s="1"/>
  <c r="D66" i="2"/>
  <c r="J66" i="2" s="1"/>
  <c r="D67" i="2"/>
  <c r="J67" i="2" s="1"/>
  <c r="D68" i="2"/>
  <c r="J68" i="2" s="1"/>
  <c r="D69" i="2"/>
  <c r="J69" i="2" s="1"/>
  <c r="D70" i="2"/>
  <c r="J70" i="2" s="1"/>
  <c r="D71" i="2"/>
  <c r="J71" i="2" s="1"/>
  <c r="D72" i="2"/>
  <c r="J72" i="2" s="1"/>
  <c r="K64" i="2"/>
  <c r="G64" i="2"/>
  <c r="D64" i="2"/>
  <c r="J64" i="2" s="1"/>
  <c r="N64" i="2"/>
  <c r="H64" i="2"/>
  <c r="I64" i="2"/>
  <c r="D111" i="2"/>
  <c r="J111" i="2" s="1"/>
  <c r="AG87" i="2" l="1"/>
  <c r="N36" i="5"/>
  <c r="H15" i="6"/>
  <c r="J15" i="6"/>
  <c r="N32" i="5"/>
  <c r="M37" i="5"/>
  <c r="N37" i="5"/>
  <c r="O37" i="5" s="1"/>
  <c r="D19" i="6" s="1"/>
  <c r="M36" i="5"/>
  <c r="N38" i="5"/>
  <c r="N39" i="5"/>
  <c r="F15" i="6"/>
  <c r="M29" i="5"/>
  <c r="M30" i="5"/>
  <c r="N31" i="5"/>
  <c r="AG124" i="2"/>
  <c r="AE75" i="2"/>
  <c r="AE115" i="2"/>
  <c r="AE103" i="2"/>
  <c r="AG115" i="2"/>
  <c r="AE126" i="2"/>
  <c r="AG103" i="2"/>
  <c r="AE117" i="2"/>
  <c r="AE105" i="2"/>
  <c r="AE95" i="2"/>
  <c r="AG95" i="2"/>
  <c r="AE130" i="2"/>
  <c r="AG117" i="2"/>
  <c r="AG105" i="2"/>
  <c r="AG86" i="2"/>
  <c r="AG97" i="2"/>
  <c r="AG134" i="2"/>
  <c r="AE124" i="2"/>
  <c r="AE93" i="2"/>
  <c r="AG84" i="2"/>
  <c r="AE79" i="2"/>
  <c r="AE113" i="2"/>
  <c r="AG132" i="2"/>
  <c r="AE121" i="2"/>
  <c r="AG121" i="2"/>
  <c r="AE109" i="2"/>
  <c r="AG109" i="2"/>
  <c r="AE99" i="2"/>
  <c r="AE91" i="2"/>
  <c r="AG93" i="2"/>
  <c r="AG89" i="2"/>
  <c r="AE77" i="2"/>
  <c r="AE123" i="2"/>
  <c r="AE128" i="2"/>
  <c r="AE119" i="2"/>
  <c r="AG119" i="2"/>
  <c r="AE107" i="2"/>
  <c r="AG107" i="2"/>
  <c r="AE97" i="2"/>
  <c r="AG99" i="2"/>
  <c r="AG91" i="2"/>
  <c r="J87" i="2"/>
  <c r="AE71" i="2"/>
  <c r="AE67" i="2"/>
  <c r="AG71" i="2"/>
  <c r="AG67" i="2"/>
  <c r="AG73" i="2"/>
  <c r="AG80" i="2"/>
  <c r="AG76" i="2"/>
  <c r="AG82" i="2"/>
  <c r="AE147" i="2"/>
  <c r="AE141" i="2"/>
  <c r="AG147" i="2"/>
  <c r="AC18" i="2" s="1"/>
  <c r="AG141" i="2"/>
  <c r="AC12" i="2" s="1"/>
  <c r="AE135" i="2"/>
  <c r="AE131" i="2"/>
  <c r="AG127" i="2"/>
  <c r="AE111" i="2"/>
  <c r="AE87" i="2"/>
  <c r="AE83" i="2"/>
  <c r="AE101" i="2"/>
  <c r="J96" i="2"/>
  <c r="J124" i="2"/>
  <c r="AE64" i="2"/>
  <c r="AE70" i="2"/>
  <c r="AE66" i="2"/>
  <c r="AG70" i="2"/>
  <c r="AG66" i="2"/>
  <c r="AE80" i="2"/>
  <c r="AE76" i="2"/>
  <c r="AG79" i="2"/>
  <c r="AG75" i="2"/>
  <c r="AE89" i="2"/>
  <c r="AG113" i="2"/>
  <c r="AG130" i="2"/>
  <c r="AE144" i="2"/>
  <c r="AE140" i="2"/>
  <c r="AG144" i="2"/>
  <c r="AC15" i="2" s="1"/>
  <c r="AG140" i="2"/>
  <c r="AC11" i="2" s="1"/>
  <c r="AE134" i="2"/>
  <c r="AG135" i="2"/>
  <c r="AG131" i="2"/>
  <c r="AE125" i="2"/>
  <c r="AG126" i="2"/>
  <c r="AE120" i="2"/>
  <c r="AE116" i="2"/>
  <c r="AG120" i="2"/>
  <c r="AG116" i="2"/>
  <c r="AE110" i="2"/>
  <c r="AE106" i="2"/>
  <c r="AE102" i="2"/>
  <c r="AG108" i="2"/>
  <c r="AG104" i="2"/>
  <c r="AE98" i="2"/>
  <c r="AE94" i="2"/>
  <c r="AE90" i="2"/>
  <c r="AG96" i="2"/>
  <c r="AG92" i="2"/>
  <c r="AE86" i="2"/>
  <c r="AG83" i="2"/>
  <c r="AG64" i="2"/>
  <c r="AE69" i="2"/>
  <c r="AE65" i="2"/>
  <c r="AG69" i="2"/>
  <c r="AG65" i="2"/>
  <c r="AG78" i="2"/>
  <c r="AG74" i="2"/>
  <c r="AE137" i="2"/>
  <c r="AE143" i="2"/>
  <c r="AE139" i="2"/>
  <c r="AG143" i="2"/>
  <c r="AC14" i="2" s="1"/>
  <c r="AG139" i="2"/>
  <c r="AC10" i="2" s="1"/>
  <c r="AE133" i="2"/>
  <c r="AG125" i="2"/>
  <c r="AG111" i="2"/>
  <c r="AE85" i="2"/>
  <c r="AE72" i="2"/>
  <c r="AE68" i="2"/>
  <c r="AG72" i="2"/>
  <c r="AG68" i="2"/>
  <c r="AE73" i="2"/>
  <c r="AE78" i="2"/>
  <c r="AE74" i="2"/>
  <c r="AG77" i="2"/>
  <c r="AE82" i="2"/>
  <c r="AG101" i="2"/>
  <c r="AG123" i="2"/>
  <c r="AG137" i="2"/>
  <c r="AC8" i="2" s="1"/>
  <c r="AE142" i="2"/>
  <c r="AE138" i="2"/>
  <c r="AG142" i="2"/>
  <c r="AC13" i="2" s="1"/>
  <c r="AG138" i="2"/>
  <c r="AC9" i="2" s="1"/>
  <c r="AE132" i="2"/>
  <c r="AG133" i="2"/>
  <c r="AE127" i="2"/>
  <c r="AG128" i="2"/>
  <c r="AE118" i="2"/>
  <c r="AE114" i="2"/>
  <c r="AG118" i="2"/>
  <c r="AG114" i="2"/>
  <c r="AE108" i="2"/>
  <c r="AE104" i="2"/>
  <c r="AG110" i="2"/>
  <c r="AG106" i="2"/>
  <c r="AG102" i="2"/>
  <c r="AE92" i="2"/>
  <c r="AG98" i="2"/>
  <c r="AG94" i="2"/>
  <c r="AG90" i="2"/>
  <c r="AE84" i="2"/>
  <c r="AG85" i="2"/>
  <c r="H11" i="6"/>
  <c r="F11" i="6"/>
  <c r="D11" i="7"/>
  <c r="D11" i="9"/>
  <c r="M34" i="3"/>
  <c r="AN2" i="2"/>
  <c r="AB4" i="2"/>
  <c r="D4" i="2"/>
  <c r="D3" i="2"/>
  <c r="AB3" i="2" s="1"/>
  <c r="K2" i="2"/>
  <c r="AH2" i="2" s="1"/>
  <c r="F2" i="2"/>
  <c r="AD2" i="2" s="1"/>
  <c r="BA55" i="2"/>
  <c r="BA56" i="2"/>
  <c r="BA36" i="2"/>
  <c r="BA37" i="2"/>
  <c r="BA38" i="2"/>
  <c r="BA39" i="2"/>
  <c r="BA40" i="2"/>
  <c r="BA41" i="2"/>
  <c r="BA42" i="2"/>
  <c r="BA43" i="2"/>
  <c r="BA44" i="2"/>
  <c r="BA45" i="2"/>
  <c r="BA46" i="2"/>
  <c r="BA47" i="2"/>
  <c r="BA48" i="2"/>
  <c r="BA49" i="2"/>
  <c r="BA50" i="2"/>
  <c r="BA51" i="2"/>
  <c r="BA52" i="2"/>
  <c r="BA53" i="2"/>
  <c r="BA54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BA25" i="2"/>
  <c r="BA26" i="2"/>
  <c r="BA27" i="2"/>
  <c r="BA28" i="2"/>
  <c r="BA29" i="2"/>
  <c r="BA30" i="2"/>
  <c r="BA31" i="2"/>
  <c r="BA32" i="2"/>
  <c r="BA33" i="2"/>
  <c r="BA34" i="2"/>
  <c r="BA35" i="2"/>
  <c r="BA7" i="2"/>
  <c r="AZ53" i="2"/>
  <c r="AZ54" i="2"/>
  <c r="AZ55" i="2"/>
  <c r="AZ56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7" i="2"/>
  <c r="AW53" i="2"/>
  <c r="AW54" i="2"/>
  <c r="AW55" i="2"/>
  <c r="AW56" i="2"/>
  <c r="AW37" i="2"/>
  <c r="AW38" i="2"/>
  <c r="AW39" i="2"/>
  <c r="AW40" i="2"/>
  <c r="AW41" i="2"/>
  <c r="AW42" i="2"/>
  <c r="AW43" i="2"/>
  <c r="AW44" i="2"/>
  <c r="AW45" i="2"/>
  <c r="AW46" i="2"/>
  <c r="AW47" i="2"/>
  <c r="AW48" i="2"/>
  <c r="AW49" i="2"/>
  <c r="AW50" i="2"/>
  <c r="AW51" i="2"/>
  <c r="AW52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7" i="2"/>
  <c r="AV54" i="2"/>
  <c r="AV55" i="2"/>
  <c r="AV56" i="2"/>
  <c r="AV38" i="2"/>
  <c r="AV39" i="2"/>
  <c r="AV40" i="2"/>
  <c r="AV41" i="2"/>
  <c r="AV42" i="2"/>
  <c r="AV43" i="2"/>
  <c r="AV44" i="2"/>
  <c r="AV45" i="2"/>
  <c r="AV46" i="2"/>
  <c r="AV47" i="2"/>
  <c r="AV48" i="2"/>
  <c r="AV49" i="2"/>
  <c r="AV50" i="2"/>
  <c r="AV51" i="2"/>
  <c r="AV52" i="2"/>
  <c r="AV53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U38" i="2"/>
  <c r="AU39" i="2"/>
  <c r="AU40" i="2"/>
  <c r="AU41" i="2"/>
  <c r="AU42" i="2"/>
  <c r="AU43" i="2"/>
  <c r="AU44" i="2"/>
  <c r="AU45" i="2"/>
  <c r="AU46" i="2"/>
  <c r="AU47" i="2"/>
  <c r="AU48" i="2"/>
  <c r="AU49" i="2"/>
  <c r="AU50" i="2"/>
  <c r="AU51" i="2"/>
  <c r="AU52" i="2"/>
  <c r="AU53" i="2"/>
  <c r="AU54" i="2"/>
  <c r="AU55" i="2"/>
  <c r="AU56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U25" i="2"/>
  <c r="AU26" i="2"/>
  <c r="AU27" i="2"/>
  <c r="AU28" i="2"/>
  <c r="AU29" i="2"/>
  <c r="AU30" i="2"/>
  <c r="AU31" i="2"/>
  <c r="AU32" i="2"/>
  <c r="AU33" i="2"/>
  <c r="AU34" i="2"/>
  <c r="AU35" i="2"/>
  <c r="AU36" i="2"/>
  <c r="AU37" i="2"/>
  <c r="AU7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56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7" i="2"/>
  <c r="AR37" i="2"/>
  <c r="AR38" i="2"/>
  <c r="AR39" i="2"/>
  <c r="AR40" i="2"/>
  <c r="AR41" i="2"/>
  <c r="AR42" i="2"/>
  <c r="AR43" i="2"/>
  <c r="AR44" i="2"/>
  <c r="AR45" i="2"/>
  <c r="AR46" i="2"/>
  <c r="AR47" i="2"/>
  <c r="AR48" i="2"/>
  <c r="AR49" i="2"/>
  <c r="AR50" i="2"/>
  <c r="AR51" i="2"/>
  <c r="AR52" i="2"/>
  <c r="AR53" i="2"/>
  <c r="AR54" i="2"/>
  <c r="AR55" i="2"/>
  <c r="AR56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R31" i="2"/>
  <c r="AR32" i="2"/>
  <c r="AR33" i="2"/>
  <c r="AR34" i="2"/>
  <c r="AR35" i="2"/>
  <c r="AR36" i="2"/>
  <c r="AR7" i="2"/>
  <c r="AQ51" i="2"/>
  <c r="AQ52" i="2"/>
  <c r="AQ53" i="2"/>
  <c r="AQ54" i="2"/>
  <c r="AQ55" i="2"/>
  <c r="AQ56" i="2"/>
  <c r="AQ38" i="2"/>
  <c r="AQ39" i="2"/>
  <c r="AQ40" i="2"/>
  <c r="AQ41" i="2"/>
  <c r="AQ42" i="2"/>
  <c r="AQ43" i="2"/>
  <c r="AQ44" i="2"/>
  <c r="AQ45" i="2"/>
  <c r="AQ46" i="2"/>
  <c r="AQ47" i="2"/>
  <c r="AQ48" i="2"/>
  <c r="AQ49" i="2"/>
  <c r="AQ50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Q25" i="2"/>
  <c r="AQ26" i="2"/>
  <c r="AQ27" i="2"/>
  <c r="AQ28" i="2"/>
  <c r="AQ29" i="2"/>
  <c r="AQ30" i="2"/>
  <c r="AQ31" i="2"/>
  <c r="AQ32" i="2"/>
  <c r="AQ33" i="2"/>
  <c r="AQ34" i="2"/>
  <c r="AQ35" i="2"/>
  <c r="AQ36" i="2"/>
  <c r="AQ37" i="2"/>
  <c r="AQ7" i="2"/>
  <c r="C2" i="2"/>
  <c r="AA2" i="2" s="1"/>
  <c r="D20" i="6" l="1"/>
  <c r="D45" i="5"/>
  <c r="BA57" i="2"/>
  <c r="O36" i="5"/>
  <c r="D18" i="6" s="1"/>
  <c r="H18" i="6" s="1"/>
  <c r="D46" i="5"/>
  <c r="O34" i="5"/>
  <c r="O33" i="5"/>
  <c r="D12" i="6" s="1"/>
  <c r="D12" i="9" s="1"/>
  <c r="D47" i="5"/>
  <c r="F19" i="6"/>
  <c r="J19" i="6"/>
  <c r="H19" i="6"/>
  <c r="AT35" i="2"/>
  <c r="AT53" i="2"/>
  <c r="AX50" i="2"/>
  <c r="AX46" i="2"/>
  <c r="AX42" i="2"/>
  <c r="AX38" i="2"/>
  <c r="AX52" i="2"/>
  <c r="AT52" i="2"/>
  <c r="AX53" i="2"/>
  <c r="AX49" i="2"/>
  <c r="AX45" i="2"/>
  <c r="AX41" i="2"/>
  <c r="AT56" i="2"/>
  <c r="AT55" i="2"/>
  <c r="AT51" i="2"/>
  <c r="AT50" i="2"/>
  <c r="AT48" i="2"/>
  <c r="AT46" i="2"/>
  <c r="AT33" i="2"/>
  <c r="AT31" i="2"/>
  <c r="AT29" i="2"/>
  <c r="AT27" i="2"/>
  <c r="AT25" i="2"/>
  <c r="AT23" i="2"/>
  <c r="AT21" i="2"/>
  <c r="AT19" i="2"/>
  <c r="AT17" i="2"/>
  <c r="AT15" i="2"/>
  <c r="AT13" i="2"/>
  <c r="AT11" i="2"/>
  <c r="AT9" i="2"/>
  <c r="AT47" i="2"/>
  <c r="AC19" i="2"/>
  <c r="AA27" i="2"/>
  <c r="AA23" i="2"/>
  <c r="AA26" i="2"/>
  <c r="AA24" i="2"/>
  <c r="AA19" i="2"/>
  <c r="AA20" i="2"/>
  <c r="AC27" i="2"/>
  <c r="AC20" i="2"/>
  <c r="D23" i="6" s="1"/>
  <c r="AC23" i="2"/>
  <c r="AA21" i="2"/>
  <c r="AC26" i="2"/>
  <c r="AC24" i="2"/>
  <c r="AC21" i="2"/>
  <c r="J11" i="9"/>
  <c r="F11" i="9"/>
  <c r="H11" i="9"/>
  <c r="F11" i="7"/>
  <c r="J11" i="7"/>
  <c r="H11" i="7"/>
  <c r="AT34" i="2"/>
  <c r="AT30" i="2"/>
  <c r="AT26" i="2"/>
  <c r="AT22" i="2"/>
  <c r="AT18" i="2"/>
  <c r="AT14" i="2"/>
  <c r="AT10" i="2"/>
  <c r="AT49" i="2"/>
  <c r="AT45" i="2"/>
  <c r="AT41" i="2"/>
  <c r="AT44" i="2"/>
  <c r="AT40" i="2"/>
  <c r="AT42" i="2"/>
  <c r="AT38" i="2"/>
  <c r="AX36" i="2"/>
  <c r="AX32" i="2"/>
  <c r="AX28" i="2"/>
  <c r="AX24" i="2"/>
  <c r="AX20" i="2"/>
  <c r="AX16" i="2"/>
  <c r="AX12" i="2"/>
  <c r="AX8" i="2"/>
  <c r="AX37" i="2"/>
  <c r="AX33" i="2"/>
  <c r="AX29" i="2"/>
  <c r="AX25" i="2"/>
  <c r="AX21" i="2"/>
  <c r="AX17" i="2"/>
  <c r="AX13" i="2"/>
  <c r="AX9" i="2"/>
  <c r="AX54" i="2"/>
  <c r="AT37" i="2"/>
  <c r="AX48" i="2"/>
  <c r="AX44" i="2"/>
  <c r="AX40" i="2"/>
  <c r="AZ57" i="2"/>
  <c r="AT36" i="2"/>
  <c r="AT32" i="2"/>
  <c r="AT28" i="2"/>
  <c r="AT24" i="2"/>
  <c r="AT20" i="2"/>
  <c r="AT16" i="2"/>
  <c r="AT12" i="2"/>
  <c r="AT8" i="2"/>
  <c r="AT43" i="2"/>
  <c r="AT39" i="2"/>
  <c r="AT54" i="2"/>
  <c r="AX34" i="2"/>
  <c r="AX30" i="2"/>
  <c r="AX26" i="2"/>
  <c r="AX22" i="2"/>
  <c r="AX18" i="2"/>
  <c r="AX14" i="2"/>
  <c r="AX10" i="2"/>
  <c r="AX55" i="2"/>
  <c r="AX51" i="2"/>
  <c r="AX47" i="2"/>
  <c r="AX43" i="2"/>
  <c r="AX39" i="2"/>
  <c r="AX35" i="2"/>
  <c r="AX31" i="2"/>
  <c r="AX27" i="2"/>
  <c r="AX23" i="2"/>
  <c r="AX19" i="2"/>
  <c r="AX15" i="2"/>
  <c r="AX11" i="2"/>
  <c r="AX56" i="2"/>
  <c r="AV7" i="2"/>
  <c r="AX7" i="2" s="1"/>
  <c r="H13" i="6" l="1"/>
  <c r="J18" i="6"/>
  <c r="F18" i="6"/>
  <c r="J14" i="6"/>
  <c r="F14" i="6"/>
  <c r="F13" i="6"/>
  <c r="J13" i="6"/>
  <c r="D12" i="7"/>
  <c r="F12" i="7" s="1"/>
  <c r="H14" i="6"/>
  <c r="AX57" i="2"/>
  <c r="J25" i="6"/>
  <c r="H25" i="6"/>
  <c r="F25" i="6"/>
  <c r="F24" i="6"/>
  <c r="H24" i="6"/>
  <c r="J24" i="6"/>
  <c r="H21" i="6"/>
  <c r="D13" i="7"/>
  <c r="F21" i="6"/>
  <c r="F22" i="6"/>
  <c r="H22" i="6"/>
  <c r="J21" i="6"/>
  <c r="J22" i="6"/>
  <c r="J12" i="9"/>
  <c r="H12" i="9"/>
  <c r="F12" i="9"/>
  <c r="AT7" i="2"/>
  <c r="AT57" i="2" s="1"/>
  <c r="AE37" i="2" l="1"/>
  <c r="AJ37" i="2" s="1"/>
  <c r="AA15" i="2"/>
  <c r="J12" i="7"/>
  <c r="H12" i="7"/>
  <c r="J13" i="7"/>
  <c r="H13" i="7"/>
  <c r="F13" i="7"/>
  <c r="AE35" i="2"/>
  <c r="AJ35" i="2" s="1"/>
</calcChain>
</file>

<file path=xl/sharedStrings.xml><?xml version="1.0" encoding="utf-8"?>
<sst xmlns="http://schemas.openxmlformats.org/spreadsheetml/2006/main" count="595" uniqueCount="328">
  <si>
    <t>Plot Metadata Form</t>
  </si>
  <si>
    <t>Site:</t>
  </si>
  <si>
    <t>Plot ID:</t>
  </si>
  <si>
    <t>Evaluator(s):</t>
  </si>
  <si>
    <t>GPS Coordinate System:</t>
  </si>
  <si>
    <t>Transect</t>
  </si>
  <si>
    <t>Azimuth</t>
  </si>
  <si>
    <t>Latitude/Northing</t>
  </si>
  <si>
    <t>Longitude/Easting</t>
  </si>
  <si>
    <t>Directions to the Plot:</t>
  </si>
  <si>
    <t>Start</t>
  </si>
  <si>
    <t>Slope (%)</t>
  </si>
  <si>
    <t>Aspect (°)</t>
  </si>
  <si>
    <t>Datum:</t>
  </si>
  <si>
    <t>Zone (if applicable):</t>
  </si>
  <si>
    <t>Ownership:</t>
  </si>
  <si>
    <t>Establishment Date:</t>
  </si>
  <si>
    <t>Visit Date:</t>
  </si>
  <si>
    <t>Plot Photos:</t>
  </si>
  <si>
    <t>Photo</t>
  </si>
  <si>
    <t>Description</t>
  </si>
  <si>
    <t>Comments:</t>
  </si>
  <si>
    <t>Area (ha/ac) or Distance (km/mi) Sampled:</t>
  </si>
  <si>
    <t>Population:</t>
  </si>
  <si>
    <t>Land Cover Type:</t>
  </si>
  <si>
    <t>Associated Leks:</t>
  </si>
  <si>
    <t>Home Range Name:</t>
  </si>
  <si>
    <t>Ecological Site:</t>
  </si>
  <si>
    <t>Seasonal Habitat:</t>
  </si>
  <si>
    <t>Line-Point Intercept Data Form</t>
  </si>
  <si>
    <t>Pt.</t>
  </si>
  <si>
    <t>Top Layer</t>
  </si>
  <si>
    <t>Azimuth:</t>
  </si>
  <si>
    <t>Code 1</t>
  </si>
  <si>
    <t>Code 2</t>
  </si>
  <si>
    <t>Code 3</t>
  </si>
  <si>
    <t>Soil Surface</t>
  </si>
  <si>
    <t>Lower Layers</t>
  </si>
  <si>
    <t>Date:</t>
  </si>
  <si>
    <t>Transect:</t>
  </si>
  <si>
    <t xml:space="preserve">% foliar cover = </t>
  </si>
  <si>
    <t>top layer pts (1st col) x 2 =</t>
  </si>
  <si>
    <t xml:space="preserve">% bare ground = </t>
  </si>
  <si>
    <t>pts (w/ NONE over S) x 2 =</t>
  </si>
  <si>
    <t>AF# =</t>
  </si>
  <si>
    <t>PF# =</t>
  </si>
  <si>
    <t>AG# =</t>
  </si>
  <si>
    <t>PG# =</t>
  </si>
  <si>
    <t>SH# =</t>
  </si>
  <si>
    <t>TR# =</t>
  </si>
  <si>
    <t>annual forb</t>
  </si>
  <si>
    <t>perennial forb</t>
  </si>
  <si>
    <t>shrub</t>
  </si>
  <si>
    <t>tree</t>
  </si>
  <si>
    <t>Unknown Species Codes:</t>
  </si>
  <si>
    <t>Soil Surface (do not use litter):</t>
  </si>
  <si>
    <t>S</t>
  </si>
  <si>
    <t>G =</t>
  </si>
  <si>
    <t>R =</t>
  </si>
  <si>
    <t>BR =</t>
  </si>
  <si>
    <t>EL =</t>
  </si>
  <si>
    <t>D =</t>
  </si>
  <si>
    <t>M =</t>
  </si>
  <si>
    <t>LC =</t>
  </si>
  <si>
    <t>S =</t>
  </si>
  <si>
    <t>bedrock</t>
  </si>
  <si>
    <t>embedded litter</t>
  </si>
  <si>
    <t>duff</t>
  </si>
  <si>
    <t>moss</t>
  </si>
  <si>
    <t>soil</t>
  </si>
  <si>
    <t>None</t>
  </si>
  <si>
    <t>No Lower</t>
  </si>
  <si>
    <t>N, NL, S</t>
  </si>
  <si>
    <t>total</t>
  </si>
  <si>
    <t>TF</t>
  </si>
  <si>
    <t>TF2</t>
  </si>
  <si>
    <t>Vegetation Height/Sagebrush Shape Data Form</t>
  </si>
  <si>
    <t xml:space="preserve">Azimuth: </t>
  </si>
  <si>
    <t>Point</t>
  </si>
  <si>
    <t>Species</t>
  </si>
  <si>
    <t>Woody Height</t>
  </si>
  <si>
    <t>Sagebrush Shape</t>
  </si>
  <si>
    <t>Grass Height</t>
  </si>
  <si>
    <t>Forb Height</t>
  </si>
  <si>
    <t xml:space="preserve">Intercept (Point) Spacing:    </t>
  </si>
  <si>
    <t xml:space="preserve">Height:     </t>
  </si>
  <si>
    <t>Codes</t>
  </si>
  <si>
    <t>G</t>
  </si>
  <si>
    <t>R</t>
  </si>
  <si>
    <t>BR</t>
  </si>
  <si>
    <t>EL</t>
  </si>
  <si>
    <t>D</t>
  </si>
  <si>
    <t>M</t>
  </si>
  <si>
    <t>L</t>
  </si>
  <si>
    <t>AF</t>
  </si>
  <si>
    <t>PF</t>
  </si>
  <si>
    <t>AG</t>
  </si>
  <si>
    <t>PG</t>
  </si>
  <si>
    <t>TR</t>
  </si>
  <si>
    <t>SH</t>
  </si>
  <si>
    <t>Sage</t>
  </si>
  <si>
    <t>Other</t>
  </si>
  <si>
    <t>Shrub Cover (%)</t>
  </si>
  <si>
    <r>
      <t xml:space="preserve">
</t>
    </r>
    <r>
      <rPr>
        <b/>
        <sz val="9"/>
        <color theme="1"/>
        <rFont val="Calibri"/>
        <family val="2"/>
        <scheme val="minor"/>
      </rPr>
      <t/>
    </r>
  </si>
  <si>
    <t>Example of Formulas Below:</t>
  </si>
  <si>
    <t>Soil</t>
  </si>
  <si>
    <t>All Layers</t>
  </si>
  <si>
    <t>PSSP</t>
  </si>
  <si>
    <t>POSE</t>
  </si>
  <si>
    <t>AGSM</t>
  </si>
  <si>
    <t>ACTH7</t>
  </si>
  <si>
    <t>FEID</t>
  </si>
  <si>
    <t>ELCI4</t>
  </si>
  <si>
    <t>AGCR</t>
  </si>
  <si>
    <t>AGSI</t>
  </si>
  <si>
    <t>ELWA2</t>
  </si>
  <si>
    <t>AGEL</t>
  </si>
  <si>
    <t>POAM</t>
  </si>
  <si>
    <t>BRTE</t>
  </si>
  <si>
    <t>VUOC</t>
  </si>
  <si>
    <t>BRJA</t>
  </si>
  <si>
    <t>COPA3</t>
  </si>
  <si>
    <t>LASE</t>
  </si>
  <si>
    <t>KOSC</t>
  </si>
  <si>
    <t>TRDU</t>
  </si>
  <si>
    <t>SIAL2</t>
  </si>
  <si>
    <t>DRVE</t>
  </si>
  <si>
    <t>ALDE2</t>
  </si>
  <si>
    <t>RATE</t>
  </si>
  <si>
    <t>BASA3</t>
  </si>
  <si>
    <t>LIRU4</t>
  </si>
  <si>
    <t>LUPIN</t>
  </si>
  <si>
    <t>ASTRA</t>
  </si>
  <si>
    <t>ERHE2</t>
  </si>
  <si>
    <t>PHLO2</t>
  </si>
  <si>
    <t>PHHO</t>
  </si>
  <si>
    <t>LIPA</t>
  </si>
  <si>
    <t>ARTRW8</t>
  </si>
  <si>
    <t>ARTRT</t>
  </si>
  <si>
    <t>ARTRV</t>
  </si>
  <si>
    <t>ARLO9</t>
  </si>
  <si>
    <t>ARAR8</t>
  </si>
  <si>
    <t>ARTR4</t>
  </si>
  <si>
    <t>SHRUB</t>
  </si>
  <si>
    <t>ERNA2</t>
  </si>
  <si>
    <t>CHVI8</t>
  </si>
  <si>
    <t>TREE</t>
  </si>
  <si>
    <t>POTR5</t>
  </si>
  <si>
    <t>JUOS</t>
  </si>
  <si>
    <t>JUOC</t>
  </si>
  <si>
    <t>GROUND</t>
  </si>
  <si>
    <t>LC</t>
  </si>
  <si>
    <t>Top Layer #</t>
  </si>
  <si>
    <t>Layer 2 #</t>
  </si>
  <si>
    <t>Layer 3 #</t>
  </si>
  <si>
    <t>Layer 4 #</t>
  </si>
  <si>
    <t>PUTRA2</t>
  </si>
  <si>
    <t xml:space="preserve">Calculating # </t>
  </si>
  <si>
    <t>COUNTIF($B$10:$B$59, "POSE")</t>
  </si>
  <si>
    <r>
      <t xml:space="preserve">Height:    </t>
    </r>
    <r>
      <rPr>
        <sz val="10"/>
        <color theme="1"/>
        <rFont val="Calibri"/>
        <family val="2"/>
        <scheme val="minor"/>
      </rPr>
      <t xml:space="preserve">   </t>
    </r>
  </si>
  <si>
    <t>Total</t>
  </si>
  <si>
    <t>Occurrences</t>
  </si>
  <si>
    <t>Avg. Ht</t>
  </si>
  <si>
    <t>Intercept (Point) Spacing:</t>
  </si>
  <si>
    <t>Sagebrush Heights</t>
  </si>
  <si>
    <t>Other Shrub Heights</t>
  </si>
  <si>
    <t>Grass Heights</t>
  </si>
  <si>
    <t>Forb Heights</t>
  </si>
  <si>
    <t>SAGEBRUSH TOTAL HT</t>
  </si>
  <si>
    <t>OTHER TOTAL HT</t>
  </si>
  <si>
    <t>SAGEBRUSH OCCURRENCES</t>
  </si>
  <si>
    <t>OTHER OCCURRENCES</t>
  </si>
  <si>
    <t>AVERAGE SAGEBRUSH HT</t>
  </si>
  <si>
    <t>OTHER AVERAGE HT</t>
  </si>
  <si>
    <t>ALL SHRUB AVG HT</t>
  </si>
  <si>
    <t>AVERAGE GRASS HT</t>
  </si>
  <si>
    <t>AVERAGE FORB HT</t>
  </si>
  <si>
    <t>SPREADING</t>
  </si>
  <si>
    <t>COLUMNAR</t>
  </si>
  <si>
    <t>Line Intercept Data Form</t>
  </si>
  <si>
    <t>End</t>
  </si>
  <si>
    <t>Length</t>
  </si>
  <si>
    <t>Notes</t>
  </si>
  <si>
    <t>% Cover</t>
  </si>
  <si>
    <t>ARCA13</t>
  </si>
  <si>
    <t>ARLU</t>
  </si>
  <si>
    <t>ARNO4</t>
  </si>
  <si>
    <t>ARPA16</t>
  </si>
  <si>
    <t>ARTRX</t>
  </si>
  <si>
    <t>ERNA10</t>
  </si>
  <si>
    <t>ATCA2</t>
  </si>
  <si>
    <t>ATCO</t>
  </si>
  <si>
    <t>CHHU2</t>
  </si>
  <si>
    <t>GRSP</t>
  </si>
  <si>
    <t>TECA2</t>
  </si>
  <si>
    <t>ARTR Total</t>
  </si>
  <si>
    <t>Other Total</t>
  </si>
  <si>
    <t>All Shrubs</t>
  </si>
  <si>
    <t>Sagebrush Cover</t>
  </si>
  <si>
    <t>Other Shrub Cover</t>
  </si>
  <si>
    <t>T</t>
  </si>
  <si>
    <t>Sage-Grouse Forb Diversity Data Form</t>
  </si>
  <si>
    <t>County:</t>
  </si>
  <si>
    <t>State:</t>
  </si>
  <si>
    <t>Yes</t>
  </si>
  <si>
    <t>N</t>
  </si>
  <si>
    <t>Total Pref. Species</t>
  </si>
  <si>
    <t>Total # Preferred</t>
  </si>
  <si>
    <t>Total # Noxious</t>
  </si>
  <si>
    <t>Total # Invasive</t>
  </si>
  <si>
    <t>Total # Other</t>
  </si>
  <si>
    <t>Habitat Suitability Worksheet - Breeding Habitat (Nesting/Early Brood-Rearing)</t>
  </si>
  <si>
    <t>Habitat Indicator</t>
  </si>
  <si>
    <t></t>
  </si>
  <si>
    <t>Suitable</t>
  </si>
  <si>
    <t>ü</t>
  </si>
  <si>
    <t>Marginal</t>
  </si>
  <si>
    <t>Unsuitable</t>
  </si>
  <si>
    <t>Area Sampled (ha/ac):</t>
  </si>
  <si>
    <t>List of UTM Coordinates (coordinates, zone, datum) of All Transects:</t>
  </si>
  <si>
    <t>Number of Transects:</t>
  </si>
  <si>
    <t>Sagebrush Canopy Cover (mean)</t>
  </si>
  <si>
    <t>Sagebrush Height (mean)</t>
  </si>
  <si>
    <t>15 to 25%</t>
  </si>
  <si>
    <t>Predominant Sagebrush Shape (mode)</t>
  </si>
  <si>
    <r>
      <t xml:space="preserve">      Spreading (</t>
    </r>
    <r>
      <rPr>
        <i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>)</t>
    </r>
  </si>
  <si>
    <r>
      <t xml:space="preserve">      Columnar (</t>
    </r>
    <r>
      <rPr>
        <i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>)</t>
    </r>
  </si>
  <si>
    <t>Perennial Grass Height (mean)</t>
  </si>
  <si>
    <t>Perennial Forb Height (mean)</t>
  </si>
  <si>
    <t>Perennial Grass Cover</t>
  </si>
  <si>
    <t>Perennial Forb Cover</t>
  </si>
  <si>
    <t>Preferred Forb Availability
(relative to site potential)</t>
  </si>
  <si>
    <r>
      <t>Number of Preferred Forb Species (</t>
    </r>
    <r>
      <rPr>
        <i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>)</t>
    </r>
  </si>
  <si>
    <t>No</t>
  </si>
  <si>
    <t>Unknown</t>
  </si>
  <si>
    <t>Severe Drought</t>
  </si>
  <si>
    <t>Moderate Drought</t>
  </si>
  <si>
    <t>Very Moist</t>
  </si>
  <si>
    <t>Extremely Moist</t>
  </si>
  <si>
    <t>Extreme Drought</t>
  </si>
  <si>
    <t>Moderately Moist</t>
  </si>
  <si>
    <t>Mid-Range</t>
  </si>
  <si>
    <t>Rationale for Overall Suitability Rating:</t>
  </si>
  <si>
    <t>40 to 80 cm</t>
  </si>
  <si>
    <t>30 to 80 cm</t>
  </si>
  <si>
    <t>Spreading</t>
  </si>
  <si>
    <t>Preferred forbs are common but only a few species are present</t>
  </si>
  <si>
    <t>Preferred forbs are rare</t>
  </si>
  <si>
    <t>Arid Site</t>
  </si>
  <si>
    <t>Mesic Site</t>
  </si>
  <si>
    <t>Site Info:</t>
  </si>
  <si>
    <t>Columnar</t>
  </si>
  <si>
    <t xml:space="preserve">      Mesic Site</t>
  </si>
  <si>
    <t xml:space="preserve">      Arid Site</t>
  </si>
  <si>
    <t>Habitat Indicator Suitability Range</t>
  </si>
  <si>
    <t>Sagebrush Cover (mean)</t>
  </si>
  <si>
    <t>Perennial Grass and Forb Cover (mean)</t>
  </si>
  <si>
    <t>Preferred Forb Availability (relative to site potential)</t>
  </si>
  <si>
    <t>Habitat Suitability Worksheet - Upland Summer/Late Brood-Rearing Habitat</t>
  </si>
  <si>
    <t>10 to 25%</t>
  </si>
  <si>
    <t>Preferred forbs are common with appropriate numbers of species present</t>
  </si>
  <si>
    <t>Forbs are common but only a few preferred species are present</t>
  </si>
  <si>
    <t>Habitat Suitability Worksheet - Winter Habitat</t>
  </si>
  <si>
    <t>SAGEBRUSH</t>
  </si>
  <si>
    <t>First Hit (%)</t>
  </si>
  <si>
    <t>Any Hit (%)</t>
  </si>
  <si>
    <t>WL</t>
  </si>
  <si>
    <t>VL</t>
  </si>
  <si>
    <t>N, NL, G</t>
  </si>
  <si>
    <t>Code 1 - L</t>
  </si>
  <si>
    <t>N, L</t>
  </si>
  <si>
    <t>Code 1 - WL</t>
  </si>
  <si>
    <t>N, WL</t>
  </si>
  <si>
    <t>Code 1 - VL</t>
  </si>
  <si>
    <t>N, VL</t>
  </si>
  <si>
    <r>
      <rPr>
        <b/>
        <sz val="9"/>
        <color theme="1"/>
        <rFont val="Calibri"/>
        <family val="2"/>
        <scheme val="minor"/>
      </rPr>
      <t>Length</t>
    </r>
    <r>
      <rPr>
        <b/>
        <sz val="10"/>
        <color theme="1"/>
        <rFont val="Calibri"/>
        <family val="2"/>
        <scheme val="minor"/>
      </rPr>
      <t/>
    </r>
  </si>
  <si>
    <t>PFC Status (riparian areas only):</t>
  </si>
  <si>
    <r>
      <rPr>
        <b/>
        <sz val="9"/>
        <color theme="1"/>
        <rFont val="Calibri"/>
        <family val="2"/>
        <scheme val="minor"/>
      </rPr>
      <t>Elevation:</t>
    </r>
    <r>
      <rPr>
        <sz val="10"/>
        <color theme="1"/>
        <rFont val="Calibri"/>
        <family val="2"/>
        <scheme val="minor"/>
      </rPr>
      <t/>
    </r>
  </si>
  <si>
    <r>
      <t>Site Info</t>
    </r>
    <r>
      <rPr>
        <b/>
        <sz val="9"/>
        <color theme="1"/>
        <rFont val="Calibri"/>
        <family val="2"/>
        <scheme val="minor"/>
      </rPr>
      <t>:</t>
    </r>
  </si>
  <si>
    <t>Total Top Layer #</t>
  </si>
  <si>
    <t>Please reference the LIDF instructions to complete this form.</t>
  </si>
  <si>
    <r>
      <t>Type</t>
    </r>
    <r>
      <rPr>
        <b/>
        <vertAlign val="superscript"/>
        <sz val="9"/>
        <color theme="1"/>
        <rFont val="Calibri"/>
        <family val="2"/>
        <scheme val="minor"/>
      </rPr>
      <t>1</t>
    </r>
  </si>
  <si>
    <t>Forb Plot Number</t>
  </si>
  <si>
    <r>
      <rPr>
        <b/>
        <sz val="10"/>
        <color theme="1"/>
        <rFont val="Calibri"/>
        <family val="2"/>
        <scheme val="minor"/>
      </rPr>
      <t>Top layer codes:</t>
    </r>
    <r>
      <rPr>
        <sz val="10"/>
        <color theme="1"/>
        <rFont val="Calibri"/>
        <family val="2"/>
        <scheme val="minor"/>
      </rPr>
      <t xml:space="preserve"> Species code, common name, or NONE (no cover).</t>
    </r>
  </si>
  <si>
    <t>gravel (≤5 mm or ~1/4 in)</t>
  </si>
  <si>
    <t>rock (&gt;5 mm or ~1/4 in)</t>
  </si>
  <si>
    <r>
      <rPr>
        <b/>
        <sz val="10"/>
        <color theme="1"/>
        <rFont val="Calibri"/>
        <family val="2"/>
        <scheme val="minor"/>
      </rPr>
      <t>Lower layers codes:</t>
    </r>
    <r>
      <rPr>
        <sz val="10"/>
        <color theme="1"/>
        <rFont val="Calibri"/>
        <family val="2"/>
        <scheme val="minor"/>
      </rPr>
      <t xml:space="preserve"> Species code, common name, L (herbaceous litter), WL (woody litter, &gt;5 mm (~1/4 inch) diameter), VL (vagrant lichen).</t>
    </r>
  </si>
  <si>
    <t>visible lichen crust on soil</t>
  </si>
  <si>
    <t>First Hit % = when a species/code is "hit" first. For example, at a point the following is "hit": ARTR4, BRTE, L, S. This means that ARTR4 would be "first hit" while the other codes would be "any hits." All first hit percentages should add up to 100%.</t>
  </si>
  <si>
    <t>Any Hit % = when a species/code is "hit" in any layer (top layer, lower layers, or soil surface layer).</t>
  </si>
  <si>
    <t>annual grass</t>
  </si>
  <si>
    <t>perennial grass</t>
  </si>
  <si>
    <t>Forb Diversity - Record species name at 2-m intervals. Check the appropriate plot number if species is present.</t>
  </si>
  <si>
    <r>
      <rPr>
        <b/>
        <vertAlign val="superscript"/>
        <sz val="10"/>
        <color theme="1"/>
        <rFont val="Calibri"/>
        <family val="2"/>
        <scheme val="minor"/>
      </rPr>
      <t xml:space="preserve">   1</t>
    </r>
    <r>
      <rPr>
        <b/>
        <sz val="10"/>
        <color theme="1"/>
        <rFont val="Calibri"/>
        <family val="2"/>
        <scheme val="minor"/>
      </rPr>
      <t xml:space="preserve"> Type: P = Preferred, N = Noxious, I = Invasive, O = Other.  Note: The forb type can be determined later in the office or via automated approaches.</t>
    </r>
  </si>
  <si>
    <t>≥18 cm</t>
  </si>
  <si>
    <t>≥15%</t>
  </si>
  <si>
    <t>≥10%</t>
  </si>
  <si>
    <t>≥5%</t>
  </si>
  <si>
    <t>5 to &lt;15% or &gt;25%</t>
  </si>
  <si>
    <t>20 to &lt;40 or &gt;80 cm</t>
  </si>
  <si>
    <t>20 to &lt;30 or &gt;80 cm</t>
  </si>
  <si>
    <t>10 to &lt;18 cm</t>
  </si>
  <si>
    <t>5 to &lt;15%</t>
  </si>
  <si>
    <t>5 to &lt;10%</t>
  </si>
  <si>
    <t>3 to &lt;5%</t>
  </si>
  <si>
    <t>&lt;5 %</t>
  </si>
  <si>
    <t>&lt;20 cm</t>
  </si>
  <si>
    <t>&lt;10 cm</t>
  </si>
  <si>
    <t>&lt;5%</t>
  </si>
  <si>
    <t>&lt;3%</t>
  </si>
  <si>
    <t xml:space="preserve"> ≥15%</t>
  </si>
  <si>
    <t>5 to &lt;10% or &gt;25%</t>
  </si>
  <si>
    <t xml:space="preserve"> ≥25 cm</t>
  </si>
  <si>
    <t>&gt;10 to &lt;25 cm</t>
  </si>
  <si>
    <r>
      <rPr>
        <sz val="9"/>
        <color theme="1"/>
        <rFont val="Calibri"/>
        <family val="2"/>
      </rPr>
      <t>≤</t>
    </r>
    <r>
      <rPr>
        <i/>
        <sz val="9"/>
        <color theme="1"/>
        <rFont val="Calibri"/>
        <family val="2"/>
        <scheme val="minor"/>
      </rPr>
      <t>10 cm</t>
    </r>
  </si>
  <si>
    <t># of Pts. Read:</t>
  </si>
  <si>
    <t>Average sagebrush height =</t>
  </si>
  <si>
    <t>Average grass height =</t>
  </si>
  <si>
    <t>Average forb height =</t>
  </si>
  <si>
    <t>Site Info.:</t>
  </si>
  <si>
    <t>Mix of spreading and columnar</t>
  </si>
  <si>
    <t>Preferred forbs are common with several species present</t>
  </si>
  <si>
    <t>Does ecological site potential limit suitability potential? (mark one)</t>
  </si>
  <si>
    <t>Site-Scale Suitability</t>
  </si>
  <si>
    <t>Drought Condition (mark the appropriate condition):</t>
  </si>
  <si>
    <t>Sagebrush Height (above snow) (mean)</t>
  </si>
  <si>
    <t>Min. Length:</t>
  </si>
  <si>
    <t>Double click to open the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</si>
</sst>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i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b/>
      <sz val="10"/>
      <color theme="1"/>
      <name val="Wingdings"/>
      <charset val="2"/>
    </font>
    <font>
      <b/>
      <sz val="10"/>
      <color theme="1"/>
      <name val="MS Reference Sans Serif"/>
      <family val="2"/>
    </font>
    <font>
      <i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9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lightDown"/>
    </fill>
    <fill>
      <patternFill patternType="lightDown">
        <bgColor auto="1"/>
      </patternFill>
    </fill>
    <fill>
      <patternFill patternType="solid">
        <fgColor theme="3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0"/>
        <bgColor indexed="64"/>
      </patternFill>
    </fill>
  </fills>
  <borders count="1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</cellStyleXfs>
  <cellXfs count="559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5" fillId="2" borderId="0" xfId="0" applyFont="1" applyFill="1" applyBorder="1" applyAlignment="1"/>
    <xf numFmtId="0" fontId="4" fillId="2" borderId="11" xfId="0" applyFont="1" applyFill="1" applyBorder="1" applyAlignment="1"/>
    <xf numFmtId="0" fontId="4" fillId="2" borderId="12" xfId="0" applyFont="1" applyFill="1" applyBorder="1" applyAlignment="1"/>
    <xf numFmtId="0" fontId="6" fillId="0" borderId="8" xfId="0" applyFont="1" applyBorder="1" applyAlignment="1">
      <alignment horizontal="right"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5" fillId="2" borderId="3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 wrapText="1"/>
    </xf>
    <xf numFmtId="0" fontId="1" fillId="0" borderId="30" xfId="0" applyFont="1" applyBorder="1"/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/>
    <xf numFmtId="0" fontId="5" fillId="2" borderId="3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7" fillId="0" borderId="0" xfId="0" applyFont="1" applyBorder="1" applyAlignment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/>
    <xf numFmtId="0" fontId="5" fillId="2" borderId="9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5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/>
    <xf numFmtId="0" fontId="1" fillId="2" borderId="10" xfId="0" applyFont="1" applyFill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8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1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" fillId="2" borderId="65" xfId="0" applyFont="1" applyFill="1" applyBorder="1"/>
    <xf numFmtId="0" fontId="1" fillId="2" borderId="63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164" fontId="4" fillId="0" borderId="31" xfId="0" applyNumberFormat="1" applyFont="1" applyBorder="1" applyAlignment="1">
      <alignment horizontal="left" vertical="center"/>
    </xf>
    <xf numFmtId="14" fontId="4" fillId="0" borderId="31" xfId="0" applyNumberFormat="1" applyFont="1" applyBorder="1" applyAlignment="1">
      <alignment horizontal="left" vertical="center"/>
    </xf>
    <xf numFmtId="0" fontId="3" fillId="2" borderId="78" xfId="0" applyFont="1" applyFill="1" applyBorder="1" applyAlignment="1">
      <alignment vertical="center"/>
    </xf>
    <xf numFmtId="0" fontId="3" fillId="2" borderId="79" xfId="0" applyFont="1" applyFill="1" applyBorder="1" applyAlignment="1">
      <alignment vertical="center"/>
    </xf>
    <xf numFmtId="0" fontId="3" fillId="2" borderId="79" xfId="0" applyFont="1" applyFill="1" applyBorder="1" applyAlignment="1">
      <alignment horizontal="left" vertical="center"/>
    </xf>
    <xf numFmtId="0" fontId="4" fillId="2" borderId="80" xfId="0" applyFont="1" applyFill="1" applyBorder="1" applyAlignment="1">
      <alignment vertical="center"/>
    </xf>
    <xf numFmtId="0" fontId="3" fillId="2" borderId="78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81" xfId="0" applyFont="1" applyBorder="1"/>
    <xf numFmtId="0" fontId="3" fillId="2" borderId="78" xfId="0" applyFont="1" applyFill="1" applyBorder="1" applyAlignment="1">
      <alignment horizontal="center" vertical="center"/>
    </xf>
    <xf numFmtId="0" fontId="4" fillId="0" borderId="78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79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1" fillId="0" borderId="79" xfId="0" applyFont="1" applyFill="1" applyBorder="1" applyAlignment="1">
      <alignment vertical="center"/>
    </xf>
    <xf numFmtId="0" fontId="4" fillId="0" borderId="81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164" fontId="4" fillId="2" borderId="79" xfId="0" applyNumberFormat="1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left" vertical="center"/>
    </xf>
    <xf numFmtId="0" fontId="4" fillId="2" borderId="79" xfId="0" applyFont="1" applyFill="1" applyBorder="1" applyAlignment="1">
      <alignment vertical="center"/>
    </xf>
    <xf numFmtId="0" fontId="4" fillId="0" borderId="0" xfId="0" applyFont="1"/>
    <xf numFmtId="0" fontId="4" fillId="0" borderId="82" xfId="0" applyFont="1" applyBorder="1"/>
    <xf numFmtId="0" fontId="4" fillId="0" borderId="70" xfId="0" applyFont="1" applyBorder="1"/>
    <xf numFmtId="0" fontId="4" fillId="0" borderId="85" xfId="0" applyFont="1" applyBorder="1"/>
    <xf numFmtId="0" fontId="3" fillId="2" borderId="5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4" fillId="4" borderId="83" xfId="0" applyFont="1" applyFill="1" applyBorder="1"/>
    <xf numFmtId="0" fontId="4" fillId="4" borderId="84" xfId="0" applyFont="1" applyFill="1" applyBorder="1"/>
    <xf numFmtId="0" fontId="4" fillId="4" borderId="89" xfId="0" applyFont="1" applyFill="1" applyBorder="1"/>
    <xf numFmtId="0" fontId="4" fillId="4" borderId="90" xfId="0" applyFont="1" applyFill="1" applyBorder="1"/>
    <xf numFmtId="0" fontId="4" fillId="4" borderId="64" xfId="0" applyFont="1" applyFill="1" applyBorder="1"/>
    <xf numFmtId="0" fontId="4" fillId="4" borderId="68" xfId="0" applyFont="1" applyFill="1" applyBorder="1"/>
    <xf numFmtId="0" fontId="4" fillId="4" borderId="63" xfId="0" applyFont="1" applyFill="1" applyBorder="1"/>
    <xf numFmtId="0" fontId="4" fillId="4" borderId="67" xfId="0" applyFont="1" applyFill="1" applyBorder="1"/>
    <xf numFmtId="0" fontId="4" fillId="4" borderId="92" xfId="0" applyFont="1" applyFill="1" applyBorder="1"/>
    <xf numFmtId="0" fontId="4" fillId="4" borderId="65" xfId="0" applyFont="1" applyFill="1" applyBorder="1"/>
    <xf numFmtId="0" fontId="4" fillId="4" borderId="86" xfId="0" applyFont="1" applyFill="1" applyBorder="1"/>
    <xf numFmtId="0" fontId="4" fillId="2" borderId="82" xfId="0" applyFont="1" applyFill="1" applyBorder="1"/>
    <xf numFmtId="0" fontId="4" fillId="2" borderId="85" xfId="0" applyFont="1" applyFill="1" applyBorder="1"/>
    <xf numFmtId="0" fontId="4" fillId="2" borderId="88" xfId="0" applyFont="1" applyFill="1" applyBorder="1"/>
    <xf numFmtId="0" fontId="4" fillId="2" borderId="69" xfId="0" applyFont="1" applyFill="1" applyBorder="1"/>
    <xf numFmtId="0" fontId="4" fillId="2" borderId="71" xfId="0" applyFont="1" applyFill="1" applyBorder="1"/>
    <xf numFmtId="0" fontId="4" fillId="2" borderId="91" xfId="0" applyFont="1" applyFill="1" applyBorder="1"/>
    <xf numFmtId="0" fontId="4" fillId="2" borderId="70" xfId="0" applyFont="1" applyFill="1" applyBorder="1"/>
    <xf numFmtId="0" fontId="4" fillId="2" borderId="83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4" fillId="2" borderId="89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14" fontId="4" fillId="2" borderId="79" xfId="0" applyNumberFormat="1" applyFont="1" applyFill="1" applyBorder="1" applyAlignment="1">
      <alignment horizontal="left" vertical="center"/>
    </xf>
    <xf numFmtId="0" fontId="1" fillId="2" borderId="78" xfId="0" applyFont="1" applyFill="1" applyBorder="1" applyAlignment="1">
      <alignment horizontal="left" vertical="center"/>
    </xf>
    <xf numFmtId="0" fontId="5" fillId="2" borderId="102" xfId="0" applyFont="1" applyFill="1" applyBorder="1" applyAlignment="1">
      <alignment horizontal="center" vertical="center"/>
    </xf>
    <xf numFmtId="0" fontId="5" fillId="2" borderId="103" xfId="0" applyFont="1" applyFill="1" applyBorder="1" applyAlignment="1">
      <alignment horizontal="center" vertical="center"/>
    </xf>
    <xf numFmtId="0" fontId="5" fillId="2" borderId="104" xfId="0" applyFont="1" applyFill="1" applyBorder="1" applyAlignment="1">
      <alignment horizontal="center" vertical="center"/>
    </xf>
    <xf numFmtId="0" fontId="4" fillId="2" borderId="97" xfId="0" applyFont="1" applyFill="1" applyBorder="1"/>
    <xf numFmtId="0" fontId="4" fillId="2" borderId="0" xfId="0" applyFont="1" applyFill="1" applyBorder="1"/>
    <xf numFmtId="0" fontId="4" fillId="2" borderId="99" xfId="0" applyFont="1" applyFill="1" applyBorder="1"/>
    <xf numFmtId="0" fontId="4" fillId="2" borderId="101" xfId="0" applyFont="1" applyFill="1" applyBorder="1"/>
    <xf numFmtId="0" fontId="4" fillId="0" borderId="63" xfId="0" applyFont="1" applyBorder="1"/>
    <xf numFmtId="0" fontId="4" fillId="0" borderId="65" xfId="0" applyFont="1" applyBorder="1"/>
    <xf numFmtId="0" fontId="4" fillId="0" borderId="67" xfId="0" applyFont="1" applyBorder="1"/>
    <xf numFmtId="0" fontId="5" fillId="2" borderId="81" xfId="0" applyFont="1" applyFill="1" applyBorder="1" applyAlignment="1">
      <alignment horizontal="center" vertical="center"/>
    </xf>
    <xf numFmtId="0" fontId="4" fillId="0" borderId="96" xfId="0" applyFont="1" applyBorder="1" applyAlignment="1">
      <alignment vertical="center"/>
    </xf>
    <xf numFmtId="0" fontId="4" fillId="0" borderId="98" xfId="0" applyFont="1" applyBorder="1" applyAlignment="1">
      <alignment vertical="center"/>
    </xf>
    <xf numFmtId="0" fontId="4" fillId="0" borderId="100" xfId="0" applyFont="1" applyBorder="1" applyAlignment="1">
      <alignment vertical="center"/>
    </xf>
    <xf numFmtId="0" fontId="4" fillId="2" borderId="96" xfId="0" applyFont="1" applyFill="1" applyBorder="1" applyAlignment="1">
      <alignment vertical="center"/>
    </xf>
    <xf numFmtId="0" fontId="4" fillId="2" borderId="98" xfId="0" applyFont="1" applyFill="1" applyBorder="1" applyAlignment="1">
      <alignment vertical="center"/>
    </xf>
    <xf numFmtId="0" fontId="4" fillId="2" borderId="100" xfId="0" applyFont="1" applyFill="1" applyBorder="1" applyAlignment="1">
      <alignment vertical="center"/>
    </xf>
    <xf numFmtId="0" fontId="5" fillId="2" borderId="95" xfId="0" applyFont="1" applyFill="1" applyBorder="1" applyAlignment="1">
      <alignment horizontal="center"/>
    </xf>
    <xf numFmtId="165" fontId="5" fillId="2" borderId="97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5" fontId="5" fillId="2" borderId="99" xfId="0" applyNumberFormat="1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165" fontId="5" fillId="2" borderId="10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4" fontId="4" fillId="2" borderId="79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2" borderId="0" xfId="0" applyFont="1" applyFill="1" applyBorder="1"/>
    <xf numFmtId="0" fontId="1" fillId="0" borderId="10" xfId="0" applyFont="1" applyBorder="1"/>
    <xf numFmtId="0" fontId="1" fillId="0" borderId="12" xfId="0" applyFont="1" applyBorder="1"/>
    <xf numFmtId="0" fontId="7" fillId="0" borderId="9" xfId="0" applyFont="1" applyFill="1" applyBorder="1" applyAlignment="1"/>
    <xf numFmtId="0" fontId="6" fillId="0" borderId="9" xfId="0" applyFont="1" applyBorder="1" applyAlignment="1">
      <alignment vertical="center" wrapText="1"/>
    </xf>
    <xf numFmtId="0" fontId="7" fillId="0" borderId="9" xfId="0" applyFont="1" applyBorder="1" applyAlignment="1"/>
    <xf numFmtId="0" fontId="5" fillId="2" borderId="78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5" fillId="2" borderId="80" xfId="0" applyFont="1" applyFill="1" applyBorder="1" applyAlignment="1">
      <alignment horizontal="center" vertical="center"/>
    </xf>
    <xf numFmtId="0" fontId="4" fillId="0" borderId="89" xfId="0" applyFont="1" applyBorder="1"/>
    <xf numFmtId="0" fontId="4" fillId="0" borderId="63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0" fillId="0" borderId="0" xfId="0"/>
    <xf numFmtId="0" fontId="1" fillId="2" borderId="117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53" xfId="0" applyFont="1" applyFill="1" applyBorder="1"/>
    <xf numFmtId="0" fontId="4" fillId="2" borderId="103" xfId="0" applyFont="1" applyFill="1" applyBorder="1"/>
    <xf numFmtId="0" fontId="3" fillId="2" borderId="16" xfId="0" applyFont="1" applyFill="1" applyBorder="1" applyAlignment="1">
      <alignment vertical="center"/>
    </xf>
    <xf numFmtId="164" fontId="1" fillId="2" borderId="117" xfId="0" applyNumberFormat="1" applyFont="1" applyFill="1" applyBorder="1" applyAlignment="1">
      <alignment horizontal="center" vertical="center"/>
    </xf>
    <xf numFmtId="0" fontId="19" fillId="2" borderId="113" xfId="0" applyFont="1" applyFill="1" applyBorder="1" applyAlignment="1">
      <alignment vertical="center"/>
    </xf>
    <xf numFmtId="0" fontId="19" fillId="2" borderId="113" xfId="0" applyFont="1" applyFill="1" applyBorder="1"/>
    <xf numFmtId="0" fontId="3" fillId="2" borderId="113" xfId="0" applyFont="1" applyFill="1" applyBorder="1" applyAlignment="1">
      <alignment horizontal="center" vertical="center"/>
    </xf>
    <xf numFmtId="0" fontId="18" fillId="2" borderId="111" xfId="0" applyFont="1" applyFill="1" applyBorder="1" applyAlignment="1">
      <alignment horizontal="center" vertical="center"/>
    </xf>
    <xf numFmtId="0" fontId="17" fillId="2" borderId="111" xfId="0" applyFont="1" applyFill="1" applyBorder="1" applyAlignment="1">
      <alignment horizontal="center" vertical="center"/>
    </xf>
    <xf numFmtId="0" fontId="4" fillId="0" borderId="113" xfId="0" applyFont="1" applyBorder="1" applyAlignment="1">
      <alignment vertical="center"/>
    </xf>
    <xf numFmtId="0" fontId="4" fillId="0" borderId="117" xfId="0" applyFont="1" applyBorder="1" applyAlignment="1">
      <alignment vertical="center"/>
    </xf>
    <xf numFmtId="0" fontId="4" fillId="0" borderId="53" xfId="0" applyFont="1" applyBorder="1" applyAlignment="1">
      <alignment horizontal="center" vertical="center"/>
    </xf>
    <xf numFmtId="0" fontId="4" fillId="4" borderId="105" xfId="0" applyFont="1" applyFill="1" applyBorder="1" applyAlignment="1">
      <alignment horizontal="center" vertical="center"/>
    </xf>
    <xf numFmtId="0" fontId="4" fillId="2" borderId="108" xfId="0" applyFont="1" applyFill="1" applyBorder="1" applyAlignment="1">
      <alignment horizontal="center" vertical="center"/>
    </xf>
    <xf numFmtId="165" fontId="4" fillId="2" borderId="105" xfId="0" applyNumberFormat="1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165" fontId="4" fillId="2" borderId="109" xfId="0" applyNumberFormat="1" applyFont="1" applyFill="1" applyBorder="1" applyAlignment="1">
      <alignment horizontal="center" vertical="center"/>
    </xf>
    <xf numFmtId="0" fontId="19" fillId="2" borderId="109" xfId="0" applyFont="1" applyFill="1" applyBorder="1" applyAlignment="1">
      <alignment vertical="center"/>
    </xf>
    <xf numFmtId="0" fontId="19" fillId="2" borderId="118" xfId="0" applyFont="1" applyFill="1" applyBorder="1" applyAlignment="1">
      <alignment vertical="center"/>
    </xf>
    <xf numFmtId="0" fontId="19" fillId="2" borderId="94" xfId="0" applyFont="1" applyFill="1" applyBorder="1" applyAlignment="1">
      <alignment vertical="center"/>
    </xf>
    <xf numFmtId="0" fontId="19" fillId="2" borderId="118" xfId="0" applyFont="1" applyFill="1" applyBorder="1"/>
    <xf numFmtId="0" fontId="19" fillId="2" borderId="94" xfId="0" applyFont="1" applyFill="1" applyBorder="1"/>
    <xf numFmtId="0" fontId="19" fillId="2" borderId="109" xfId="0" applyFont="1" applyFill="1" applyBorder="1"/>
    <xf numFmtId="0" fontId="4" fillId="2" borderId="115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0" fillId="4" borderId="113" xfId="0" applyFill="1" applyBorder="1" applyAlignment="1">
      <alignment vertical="center"/>
    </xf>
    <xf numFmtId="0" fontId="19" fillId="4" borderId="113" xfId="0" applyFont="1" applyFill="1" applyBorder="1"/>
    <xf numFmtId="0" fontId="19" fillId="4" borderId="113" xfId="0" applyFont="1" applyFill="1" applyBorder="1" applyAlignment="1">
      <alignment vertical="center"/>
    </xf>
    <xf numFmtId="165" fontId="4" fillId="5" borderId="105" xfId="0" applyNumberFormat="1" applyFont="1" applyFill="1" applyBorder="1" applyAlignment="1">
      <alignment horizontal="center" vertical="center"/>
    </xf>
    <xf numFmtId="165" fontId="4" fillId="6" borderId="105" xfId="0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vertical="center"/>
    </xf>
    <xf numFmtId="0" fontId="1" fillId="2" borderId="13" xfId="0" applyFont="1" applyFill="1" applyBorder="1" applyAlignment="1">
      <alignment vertical="top"/>
    </xf>
    <xf numFmtId="0" fontId="5" fillId="2" borderId="11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3" fillId="2" borderId="112" xfId="0" applyFont="1" applyFill="1" applyBorder="1" applyAlignment="1">
      <alignment horizontal="left" vertical="center"/>
    </xf>
    <xf numFmtId="0" fontId="4" fillId="4" borderId="105" xfId="0" applyFont="1" applyFill="1" applyBorder="1"/>
    <xf numFmtId="0" fontId="17" fillId="2" borderId="123" xfId="0" applyFont="1" applyFill="1" applyBorder="1" applyAlignment="1">
      <alignment horizontal="center"/>
    </xf>
    <xf numFmtId="0" fontId="3" fillId="2" borderId="53" xfId="0" applyFont="1" applyFill="1" applyBorder="1" applyAlignment="1">
      <alignment horizontal="right" vertical="center"/>
    </xf>
    <xf numFmtId="0" fontId="4" fillId="0" borderId="5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horizontal="right" vertical="center"/>
    </xf>
    <xf numFmtId="0" fontId="19" fillId="2" borderId="105" xfId="0" applyFont="1" applyFill="1" applyBorder="1" applyAlignment="1">
      <alignment vertical="center"/>
    </xf>
    <xf numFmtId="165" fontId="4" fillId="2" borderId="119" xfId="0" applyNumberFormat="1" applyFont="1" applyFill="1" applyBorder="1" applyAlignment="1">
      <alignment horizontal="center" vertical="center"/>
    </xf>
    <xf numFmtId="0" fontId="4" fillId="2" borderId="119" xfId="0" applyFont="1" applyFill="1" applyBorder="1" applyAlignment="1">
      <alignment horizontal="center" vertical="center"/>
    </xf>
    <xf numFmtId="0" fontId="19" fillId="2" borderId="0" xfId="0" applyFont="1" applyFill="1"/>
    <xf numFmtId="0" fontId="19" fillId="2" borderId="108" xfId="0" applyFont="1" applyFill="1" applyBorder="1"/>
    <xf numFmtId="0" fontId="4" fillId="2" borderId="8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65" fontId="5" fillId="2" borderId="116" xfId="0" applyNumberFormat="1" applyFont="1" applyFill="1" applyBorder="1" applyAlignment="1">
      <alignment horizontal="center" vertical="center"/>
    </xf>
    <xf numFmtId="2" fontId="4" fillId="2" borderId="84" xfId="0" applyNumberFormat="1" applyFont="1" applyFill="1" applyBorder="1" applyAlignment="1">
      <alignment horizontal="center" vertical="center"/>
    </xf>
    <xf numFmtId="2" fontId="4" fillId="2" borderId="66" xfId="0" applyNumberFormat="1" applyFont="1" applyFill="1" applyBorder="1" applyAlignment="1">
      <alignment horizontal="center" vertical="center"/>
    </xf>
    <xf numFmtId="2" fontId="4" fillId="2" borderId="87" xfId="0" applyNumberFormat="1" applyFont="1" applyFill="1" applyBorder="1" applyAlignment="1">
      <alignment horizontal="center" vertical="center"/>
    </xf>
    <xf numFmtId="2" fontId="4" fillId="2" borderId="93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4" fillId="2" borderId="105" xfId="0" applyNumberFormat="1" applyFont="1" applyFill="1" applyBorder="1" applyAlignment="1">
      <alignment horizontal="center" vertical="center"/>
    </xf>
    <xf numFmtId="2" fontId="4" fillId="2" borderId="108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Alignment="1"/>
    <xf numFmtId="0" fontId="1" fillId="9" borderId="117" xfId="0" applyFont="1" applyFill="1" applyBorder="1" applyAlignment="1">
      <alignment vertical="center"/>
    </xf>
    <xf numFmtId="0" fontId="3" fillId="2" borderId="116" xfId="0" applyFont="1" applyFill="1" applyBorder="1" applyAlignment="1">
      <alignment vertical="center"/>
    </xf>
    <xf numFmtId="0" fontId="4" fillId="0" borderId="30" xfId="0" applyFont="1" applyBorder="1" applyAlignment="1">
      <alignment horizontal="center"/>
    </xf>
    <xf numFmtId="0" fontId="5" fillId="2" borderId="30" xfId="0" applyFont="1" applyFill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0" borderId="3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5" fillId="2" borderId="30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5" fillId="2" borderId="118" xfId="0" applyFont="1" applyFill="1" applyBorder="1" applyAlignment="1">
      <alignment horizontal="left" vertical="center"/>
    </xf>
    <xf numFmtId="0" fontId="4" fillId="0" borderId="118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8" xfId="0" applyFont="1" applyFill="1" applyBorder="1" applyAlignment="1">
      <alignment horizontal="center" vertical="center"/>
    </xf>
    <xf numFmtId="0" fontId="3" fillId="2" borderId="1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2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" fillId="2" borderId="12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/>
    </xf>
    <xf numFmtId="0" fontId="1" fillId="2" borderId="73" xfId="0" applyFont="1" applyFill="1" applyBorder="1" applyAlignment="1">
      <alignment horizontal="center"/>
    </xf>
    <xf numFmtId="0" fontId="1" fillId="2" borderId="62" xfId="0" applyFont="1" applyFill="1" applyBorder="1" applyAlignment="1">
      <alignment horizontal="center"/>
    </xf>
    <xf numFmtId="0" fontId="1" fillId="2" borderId="127" xfId="0" applyFont="1" applyFill="1" applyBorder="1" applyAlignment="1">
      <alignment horizontal="center"/>
    </xf>
    <xf numFmtId="0" fontId="1" fillId="0" borderId="74" xfId="0" applyFont="1" applyFill="1" applyBorder="1" applyAlignment="1">
      <alignment horizontal="left" vertical="center"/>
    </xf>
    <xf numFmtId="0" fontId="1" fillId="0" borderId="59" xfId="0" applyFont="1" applyFill="1" applyBorder="1" applyAlignment="1">
      <alignment horizontal="left" vertical="center"/>
    </xf>
    <xf numFmtId="0" fontId="1" fillId="0" borderId="60" xfId="0" applyFont="1" applyFill="1" applyBorder="1" applyAlignment="1">
      <alignment horizontal="left" vertical="center"/>
    </xf>
    <xf numFmtId="0" fontId="1" fillId="2" borderId="65" xfId="0" applyFont="1" applyFill="1" applyBorder="1" applyAlignment="1">
      <alignment horizontal="center"/>
    </xf>
    <xf numFmtId="0" fontId="1" fillId="2" borderId="66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center" vertical="center"/>
    </xf>
    <xf numFmtId="0" fontId="2" fillId="3" borderId="79" xfId="0" applyFont="1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left" vertical="center"/>
    </xf>
    <xf numFmtId="0" fontId="3" fillId="2" borderId="79" xfId="0" applyFont="1" applyFill="1" applyBorder="1" applyAlignment="1">
      <alignment horizontal="left" vertical="center"/>
    </xf>
    <xf numFmtId="0" fontId="1" fillId="2" borderId="79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center" vertical="center"/>
    </xf>
    <xf numFmtId="165" fontId="1" fillId="2" borderId="49" xfId="0" applyNumberFormat="1" applyFont="1" applyFill="1" applyBorder="1" applyAlignment="1">
      <alignment horizontal="center" vertical="center"/>
    </xf>
    <xf numFmtId="165" fontId="1" fillId="2" borderId="28" xfId="0" applyNumberFormat="1" applyFont="1" applyFill="1" applyBorder="1" applyAlignment="1">
      <alignment horizontal="center" vertical="center"/>
    </xf>
    <xf numFmtId="165" fontId="1" fillId="2" borderId="50" xfId="0" applyNumberFormat="1" applyFont="1" applyFill="1" applyBorder="1" applyAlignment="1">
      <alignment horizontal="center" vertical="center"/>
    </xf>
    <xf numFmtId="165" fontId="1" fillId="8" borderId="16" xfId="0" applyNumberFormat="1" applyFont="1" applyFill="1" applyBorder="1" applyAlignment="1">
      <alignment horizontal="center" vertical="center"/>
    </xf>
    <xf numFmtId="165" fontId="1" fillId="8" borderId="11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5" fontId="1" fillId="2" borderId="35" xfId="0" applyNumberFormat="1" applyFont="1" applyFill="1" applyBorder="1" applyAlignment="1">
      <alignment horizontal="center" vertical="center"/>
    </xf>
    <xf numFmtId="165" fontId="1" fillId="2" borderId="21" xfId="0" applyNumberFormat="1" applyFont="1" applyFill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39" xfId="0" applyNumberFormat="1" applyFont="1" applyFill="1" applyBorder="1" applyAlignment="1">
      <alignment horizontal="center" vertical="center"/>
    </xf>
    <xf numFmtId="165" fontId="1" fillId="2" borderId="36" xfId="0" applyNumberFormat="1" applyFont="1" applyFill="1" applyBorder="1" applyAlignment="1">
      <alignment horizontal="center" vertical="center"/>
    </xf>
    <xf numFmtId="165" fontId="1" fillId="2" borderId="40" xfId="0" applyNumberFormat="1" applyFont="1" applyFill="1" applyBorder="1" applyAlignment="1">
      <alignment horizontal="center" vertical="center"/>
    </xf>
    <xf numFmtId="0" fontId="1" fillId="0" borderId="96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0" fontId="1" fillId="0" borderId="98" xfId="0" applyFont="1" applyBorder="1" applyAlignment="1">
      <alignment horizontal="center" vertical="center" wrapText="1"/>
    </xf>
    <xf numFmtId="0" fontId="1" fillId="0" borderId="99" xfId="0" applyFont="1" applyBorder="1" applyAlignment="1">
      <alignment horizontal="center" vertical="center" wrapText="1"/>
    </xf>
    <xf numFmtId="0" fontId="1" fillId="0" borderId="10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1" fillId="2" borderId="16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left" vertical="center"/>
    </xf>
    <xf numFmtId="0" fontId="1" fillId="2" borderId="80" xfId="0" applyFont="1" applyFill="1" applyBorder="1" applyAlignment="1">
      <alignment horizontal="left" vertical="center"/>
    </xf>
    <xf numFmtId="0" fontId="3" fillId="2" borderId="79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65" fontId="1" fillId="8" borderId="31" xfId="0" applyNumberFormat="1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1" fillId="2" borderId="51" xfId="0" applyNumberFormat="1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165" fontId="1" fillId="8" borderId="17" xfId="0" applyNumberFormat="1" applyFont="1" applyFill="1" applyBorder="1" applyAlignment="1">
      <alignment horizontal="center" vertical="center"/>
    </xf>
    <xf numFmtId="165" fontId="1" fillId="8" borderId="19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63" xfId="0" applyFont="1" applyFill="1" applyBorder="1" applyAlignment="1">
      <alignment horizontal="left" vertical="center"/>
    </xf>
    <xf numFmtId="0" fontId="3" fillId="2" borderId="61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1" fillId="0" borderId="65" xfId="0" applyFont="1" applyFill="1" applyBorder="1" applyAlignment="1">
      <alignment horizontal="left" vertical="center"/>
    </xf>
    <xf numFmtId="0" fontId="3" fillId="2" borderId="6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0" borderId="6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67" xfId="0" applyFont="1" applyFill="1" applyBorder="1" applyAlignment="1">
      <alignment horizontal="center"/>
    </xf>
    <xf numFmtId="0" fontId="1" fillId="2" borderId="75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2" borderId="77" xfId="0" applyFont="1" applyFill="1" applyBorder="1" applyAlignment="1">
      <alignment horizontal="center"/>
    </xf>
    <xf numFmtId="0" fontId="1" fillId="2" borderId="68" xfId="0" applyFont="1" applyFill="1" applyBorder="1" applyAlignment="1">
      <alignment horizontal="center"/>
    </xf>
    <xf numFmtId="0" fontId="1" fillId="2" borderId="69" xfId="0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5" fillId="2" borderId="54" xfId="0" applyFont="1" applyFill="1" applyBorder="1" applyAlignment="1">
      <alignment horizontal="center" vertical="center" textRotation="90"/>
    </xf>
    <xf numFmtId="0" fontId="5" fillId="2" borderId="94" xfId="0" applyFont="1" applyFill="1" applyBorder="1" applyAlignment="1">
      <alignment horizontal="center" vertical="center" textRotation="90"/>
    </xf>
    <xf numFmtId="0" fontId="5" fillId="2" borderId="55" xfId="0" applyFont="1" applyFill="1" applyBorder="1" applyAlignment="1">
      <alignment horizontal="center" vertical="center" textRotation="90"/>
    </xf>
    <xf numFmtId="0" fontId="2" fillId="3" borderId="8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5" fillId="2" borderId="81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/>
    </xf>
    <xf numFmtId="0" fontId="1" fillId="0" borderId="79" xfId="0" applyFont="1" applyFill="1" applyBorder="1" applyAlignment="1">
      <alignment horizontal="center" vertical="center"/>
    </xf>
    <xf numFmtId="0" fontId="1" fillId="0" borderId="80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left" vertical="center"/>
    </xf>
    <xf numFmtId="0" fontId="4" fillId="2" borderId="80" xfId="0" applyFont="1" applyFill="1" applyBorder="1" applyAlignment="1">
      <alignment horizontal="left" vertical="center"/>
    </xf>
    <xf numFmtId="0" fontId="4" fillId="2" borderId="79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8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0" borderId="79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3" fillId="2" borderId="53" xfId="0" applyFont="1" applyFill="1" applyBorder="1" applyAlignment="1">
      <alignment horizontal="center" vertical="center" textRotation="90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2" borderId="78" xfId="0" applyFont="1" applyFill="1" applyBorder="1" applyAlignment="1">
      <alignment horizontal="left" vertical="center" wrapText="1"/>
    </xf>
    <xf numFmtId="0" fontId="3" fillId="2" borderId="79" xfId="0" applyFont="1" applyFill="1" applyBorder="1" applyAlignment="1">
      <alignment horizontal="left" vertical="center" wrapText="1"/>
    </xf>
    <xf numFmtId="0" fontId="3" fillId="2" borderId="7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2" borderId="112" xfId="0" applyFont="1" applyFill="1" applyBorder="1" applyAlignment="1">
      <alignment horizontal="left" vertical="center"/>
    </xf>
    <xf numFmtId="0" fontId="3" fillId="2" borderId="113" xfId="0" applyFont="1" applyFill="1" applyBorder="1" applyAlignment="1">
      <alignment horizontal="left" vertical="center"/>
    </xf>
    <xf numFmtId="0" fontId="4" fillId="2" borderId="113" xfId="0" applyFont="1" applyFill="1" applyBorder="1" applyAlignment="1">
      <alignment horizontal="center" vertical="center"/>
    </xf>
    <xf numFmtId="0" fontId="4" fillId="2" borderId="117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164" fontId="4" fillId="2" borderId="79" xfId="0" applyNumberFormat="1" applyFont="1" applyFill="1" applyBorder="1" applyAlignment="1">
      <alignment horizontal="center"/>
    </xf>
    <xf numFmtId="164" fontId="4" fillId="2" borderId="80" xfId="0" applyNumberFormat="1" applyFont="1" applyFill="1" applyBorder="1" applyAlignment="1">
      <alignment horizontal="center"/>
    </xf>
    <xf numFmtId="0" fontId="3" fillId="2" borderId="112" xfId="0" applyFont="1" applyFill="1" applyBorder="1" applyAlignment="1">
      <alignment horizontal="center" vertical="center"/>
    </xf>
    <xf numFmtId="0" fontId="3" fillId="2" borderId="1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13" xfId="0" applyFont="1" applyFill="1" applyBorder="1" applyAlignment="1">
      <alignment horizontal="left" vertical="center"/>
    </xf>
    <xf numFmtId="0" fontId="4" fillId="0" borderId="9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9" xfId="0" applyFont="1" applyBorder="1" applyAlignment="1">
      <alignment horizontal="left" vertical="top" wrapText="1"/>
    </xf>
    <xf numFmtId="0" fontId="4" fillId="0" borderId="10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01" xfId="0" applyFont="1" applyBorder="1" applyAlignment="1">
      <alignment horizontal="left" vertical="top" wrapText="1"/>
    </xf>
    <xf numFmtId="0" fontId="4" fillId="0" borderId="115" xfId="0" applyFont="1" applyFill="1" applyBorder="1" applyAlignment="1">
      <alignment horizontal="center"/>
    </xf>
    <xf numFmtId="0" fontId="4" fillId="0" borderId="5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/>
    </xf>
    <xf numFmtId="0" fontId="4" fillId="2" borderId="107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left" vertical="center"/>
    </xf>
    <xf numFmtId="0" fontId="4" fillId="2" borderId="95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97" xfId="0" applyFont="1" applyFill="1" applyBorder="1" applyAlignment="1">
      <alignment horizontal="left" vertical="center"/>
    </xf>
    <xf numFmtId="0" fontId="4" fillId="2" borderId="53" xfId="0" applyFont="1" applyFill="1" applyBorder="1" applyAlignment="1">
      <alignment horizontal="left" vertical="center"/>
    </xf>
    <xf numFmtId="0" fontId="4" fillId="2" borderId="96" xfId="0" applyFont="1" applyFill="1" applyBorder="1" applyAlignment="1">
      <alignment horizontal="left" vertical="top" wrapText="1"/>
    </xf>
    <xf numFmtId="0" fontId="4" fillId="2" borderId="95" xfId="0" applyFont="1" applyFill="1" applyBorder="1" applyAlignment="1">
      <alignment horizontal="left" vertical="top" wrapText="1"/>
    </xf>
    <xf numFmtId="0" fontId="4" fillId="2" borderId="97" xfId="0" applyFont="1" applyFill="1" applyBorder="1" applyAlignment="1">
      <alignment horizontal="left" vertical="top" wrapText="1"/>
    </xf>
    <xf numFmtId="0" fontId="4" fillId="2" borderId="9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99" xfId="0" applyFont="1" applyFill="1" applyBorder="1" applyAlignment="1">
      <alignment horizontal="left" vertical="top" wrapText="1"/>
    </xf>
    <xf numFmtId="0" fontId="4" fillId="2" borderId="100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01" xfId="0" applyFont="1" applyFill="1" applyBorder="1" applyAlignment="1">
      <alignment horizontal="left" vertical="top" wrapText="1"/>
    </xf>
    <xf numFmtId="0" fontId="19" fillId="2" borderId="115" xfId="0" applyFont="1" applyFill="1" applyBorder="1" applyAlignment="1">
      <alignment horizontal="center" vertical="center" wrapText="1"/>
    </xf>
    <xf numFmtId="0" fontId="19" fillId="2" borderId="55" xfId="0" applyFont="1" applyFill="1" applyBorder="1" applyAlignment="1">
      <alignment horizontal="center" vertical="center" wrapText="1"/>
    </xf>
    <xf numFmtId="0" fontId="1" fillId="9" borderId="113" xfId="0" applyFont="1" applyFill="1" applyBorder="1" applyAlignment="1">
      <alignment horizontal="left" vertical="center"/>
    </xf>
    <xf numFmtId="0" fontId="1" fillId="9" borderId="120" xfId="0" applyFont="1" applyFill="1" applyBorder="1" applyAlignment="1">
      <alignment horizontal="left" vertical="center"/>
    </xf>
    <xf numFmtId="0" fontId="1" fillId="2" borderId="113" xfId="0" applyFont="1" applyFill="1" applyBorder="1" applyAlignment="1">
      <alignment horizontal="left" vertical="center"/>
    </xf>
    <xf numFmtId="0" fontId="1" fillId="2" borderId="117" xfId="0" applyFont="1" applyFill="1" applyBorder="1" applyAlignment="1">
      <alignment horizontal="left" vertical="center"/>
    </xf>
    <xf numFmtId="0" fontId="19" fillId="2" borderId="115" xfId="0" applyFont="1" applyFill="1" applyBorder="1" applyAlignment="1">
      <alignment horizontal="left" vertical="top" wrapText="1"/>
    </xf>
    <xf numFmtId="0" fontId="19" fillId="2" borderId="94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center" vertical="center"/>
    </xf>
    <xf numFmtId="0" fontId="2" fillId="3" borderId="124" xfId="0" applyFont="1" applyFill="1" applyBorder="1" applyAlignment="1">
      <alignment horizontal="center" vertical="center"/>
    </xf>
    <xf numFmtId="0" fontId="2" fillId="3" borderId="125" xfId="0" applyFont="1" applyFill="1" applyBorder="1" applyAlignment="1">
      <alignment horizontal="center" vertical="center"/>
    </xf>
    <xf numFmtId="0" fontId="3" fillId="2" borderId="110" xfId="0" applyFont="1" applyFill="1" applyBorder="1" applyAlignment="1">
      <alignment horizontal="left" vertical="center"/>
    </xf>
    <xf numFmtId="0" fontId="3" fillId="2" borderId="1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1" fillId="2" borderId="120" xfId="0" applyFont="1" applyFill="1" applyBorder="1" applyAlignment="1">
      <alignment horizontal="left" vertical="center"/>
    </xf>
    <xf numFmtId="0" fontId="1" fillId="0" borderId="10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2" xfId="0" applyFont="1" applyBorder="1" applyAlignment="1">
      <alignment horizontal="left" vertical="top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113" xfId="0" applyFont="1" applyFill="1" applyBorder="1" applyAlignment="1">
      <alignment horizontal="center" vertical="center" wrapText="1"/>
    </xf>
    <xf numFmtId="0" fontId="20" fillId="3" borderId="120" xfId="0" applyFont="1" applyFill="1" applyBorder="1" applyAlignment="1">
      <alignment horizontal="center" vertical="center" wrapText="1"/>
    </xf>
    <xf numFmtId="0" fontId="3" fillId="2" borderId="114" xfId="0" applyFont="1" applyFill="1" applyBorder="1" applyAlignment="1">
      <alignment horizontal="left" vertical="center"/>
    </xf>
    <xf numFmtId="0" fontId="3" fillId="2" borderId="118" xfId="0" applyFont="1" applyFill="1" applyBorder="1" applyAlignment="1">
      <alignment horizontal="left" vertical="center"/>
    </xf>
    <xf numFmtId="0" fontId="3" fillId="2" borderId="121" xfId="0" applyFont="1" applyFill="1" applyBorder="1" applyAlignment="1">
      <alignment horizontal="left" vertical="center"/>
    </xf>
    <xf numFmtId="0" fontId="1" fillId="0" borderId="113" xfId="0" applyFont="1" applyBorder="1" applyAlignment="1">
      <alignment horizontal="left" vertical="center"/>
    </xf>
    <xf numFmtId="0" fontId="1" fillId="0" borderId="120" xfId="0" applyFont="1" applyBorder="1" applyAlignment="1">
      <alignment horizontal="left" vertical="center"/>
    </xf>
    <xf numFmtId="0" fontId="2" fillId="3" borderId="96" xfId="0" applyFont="1" applyFill="1" applyBorder="1" applyAlignment="1">
      <alignment horizontal="center" vertical="center"/>
    </xf>
    <xf numFmtId="0" fontId="2" fillId="3" borderId="95" xfId="0" applyFont="1" applyFill="1" applyBorder="1" applyAlignment="1">
      <alignment horizontal="center" vertical="center"/>
    </xf>
    <xf numFmtId="0" fontId="2" fillId="3" borderId="97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left" vertical="center" wrapText="1"/>
    </xf>
    <xf numFmtId="0" fontId="4" fillId="2" borderId="118" xfId="0" applyFont="1" applyFill="1" applyBorder="1" applyAlignment="1">
      <alignment horizontal="left" vertical="center" wrapText="1"/>
    </xf>
    <xf numFmtId="0" fontId="1" fillId="2" borderId="106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2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107" xfId="0" applyFont="1" applyFill="1" applyBorder="1" applyAlignment="1">
      <alignment horizontal="left" vertical="center" wrapText="1"/>
    </xf>
    <xf numFmtId="0" fontId="4" fillId="0" borderId="96" xfId="0" applyFont="1" applyBorder="1" applyAlignment="1">
      <alignment horizontal="left" vertical="top"/>
    </xf>
    <xf numFmtId="0" fontId="4" fillId="0" borderId="95" xfId="0" applyFont="1" applyBorder="1" applyAlignment="1">
      <alignment horizontal="left" vertical="top"/>
    </xf>
    <xf numFmtId="0" fontId="4" fillId="0" borderId="97" xfId="0" applyFont="1" applyBorder="1" applyAlignment="1">
      <alignment horizontal="left" vertical="top"/>
    </xf>
    <xf numFmtId="0" fontId="4" fillId="0" borderId="98" xfId="0" applyFont="1" applyBorder="1" applyAlignment="1">
      <alignment horizontal="left" vertical="top"/>
    </xf>
    <xf numFmtId="0" fontId="4" fillId="0" borderId="99" xfId="0" applyFont="1" applyBorder="1" applyAlignment="1">
      <alignment horizontal="left" vertical="top"/>
    </xf>
    <xf numFmtId="0" fontId="4" fillId="0" borderId="10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01" xfId="0" applyFont="1" applyBorder="1" applyAlignment="1">
      <alignment horizontal="left" vertical="top"/>
    </xf>
    <xf numFmtId="0" fontId="4" fillId="0" borderId="115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7" borderId="115" xfId="0" applyFont="1" applyFill="1" applyBorder="1" applyAlignment="1">
      <alignment horizontal="center"/>
    </xf>
    <xf numFmtId="0" fontId="4" fillId="7" borderId="55" xfId="0" applyFont="1" applyFill="1" applyBorder="1" applyAlignment="1">
      <alignment horizontal="center"/>
    </xf>
    <xf numFmtId="0" fontId="0" fillId="0" borderId="96" xfId="0" applyBorder="1" applyAlignment="1">
      <alignment horizontal="left" vertical="top"/>
    </xf>
    <xf numFmtId="0" fontId="0" fillId="0" borderId="95" xfId="0" applyBorder="1" applyAlignment="1">
      <alignment horizontal="left" vertical="top"/>
    </xf>
    <xf numFmtId="0" fontId="0" fillId="0" borderId="97" xfId="0" applyBorder="1" applyAlignment="1">
      <alignment horizontal="left" vertical="top"/>
    </xf>
    <xf numFmtId="0" fontId="0" fillId="0" borderId="9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9" xfId="0" applyBorder="1" applyAlignment="1">
      <alignment horizontal="left" vertical="top"/>
    </xf>
    <xf numFmtId="0" fontId="0" fillId="0" borderId="100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1" xfId="0" applyBorder="1" applyAlignment="1">
      <alignment horizontal="left" vertical="top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304800</xdr:colOff>
          <xdr:row>5</xdr:row>
          <xdr:rowOff>137160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29</xdr:row>
          <xdr:rowOff>45720</xdr:rowOff>
        </xdr:from>
        <xdr:to>
          <xdr:col>4</xdr:col>
          <xdr:colOff>99060</xdr:colOff>
          <xdr:row>29</xdr:row>
          <xdr:rowOff>228600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PFC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29</xdr:row>
          <xdr:rowOff>45720</xdr:rowOff>
        </xdr:from>
        <xdr:to>
          <xdr:col>5</xdr:col>
          <xdr:colOff>609600</xdr:colOff>
          <xdr:row>29</xdr:row>
          <xdr:rowOff>220980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487680</xdr:colOff>
          <xdr:row>29</xdr:row>
          <xdr:rowOff>45720</xdr:rowOff>
        </xdr:from>
        <xdr:to>
          <xdr:col>7</xdr:col>
          <xdr:colOff>114300</xdr:colOff>
          <xdr:row>29</xdr:row>
          <xdr:rowOff>228600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29</xdr:row>
          <xdr:rowOff>45720</xdr:rowOff>
        </xdr:from>
        <xdr:to>
          <xdr:col>9</xdr:col>
          <xdr:colOff>0</xdr:colOff>
          <xdr:row>29</xdr:row>
          <xdr:rowOff>228600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Unknown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518160</xdr:colOff>
          <xdr:row>7</xdr:row>
          <xdr:rowOff>190500</xdr:rowOff>
        </xdr:from>
        <xdr:to>
          <xdr:col>2</xdr:col>
          <xdr:colOff>304800</xdr:colOff>
          <xdr:row>7</xdr:row>
          <xdr:rowOff>342900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297180</xdr:colOff>
          <xdr:row>7</xdr:row>
          <xdr:rowOff>182880</xdr:rowOff>
        </xdr:from>
        <xdr:to>
          <xdr:col>2</xdr:col>
          <xdr:colOff>579120</xdr:colOff>
          <xdr:row>7</xdr:row>
          <xdr:rowOff>365760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464820</xdr:colOff>
          <xdr:row>4</xdr:row>
          <xdr:rowOff>7620</xdr:rowOff>
        </xdr:from>
        <xdr:to>
          <xdr:col>9</xdr:col>
          <xdr:colOff>800100</xdr:colOff>
          <xdr:row>4</xdr:row>
          <xdr:rowOff>160020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792480</xdr:colOff>
          <xdr:row>4</xdr:row>
          <xdr:rowOff>7620</xdr:rowOff>
        </xdr:from>
        <xdr:to>
          <xdr:col>9</xdr:col>
          <xdr:colOff>1059180</xdr:colOff>
          <xdr:row>4</xdr:row>
          <xdr:rowOff>152400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ft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3</xdr:row>
          <xdr:rowOff>0</xdr:rowOff>
        </xdr:from>
        <xdr:to>
          <xdr:col>16</xdr:col>
          <xdr:colOff>83820</xdr:colOff>
          <xdr:row>4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228600</xdr:colOff>
          <xdr:row>3</xdr:row>
          <xdr:rowOff>0</xdr:rowOff>
        </xdr:from>
        <xdr:to>
          <xdr:col>17</xdr:col>
          <xdr:colOff>182880</xdr:colOff>
          <xdr:row>4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3</xdr:row>
          <xdr:rowOff>0</xdr:rowOff>
        </xdr:from>
        <xdr:to>
          <xdr:col>21</xdr:col>
          <xdr:colOff>365760</xdr:colOff>
          <xdr:row>4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121920</xdr:colOff>
          <xdr:row>3</xdr:row>
          <xdr:rowOff>0</xdr:rowOff>
        </xdr:from>
        <xdr:to>
          <xdr:col>23</xdr:col>
          <xdr:colOff>190500</xdr:colOff>
          <xdr:row>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7620</xdr:rowOff>
        </xdr:from>
        <xdr:to>
          <xdr:col>5</xdr:col>
          <xdr:colOff>342900</xdr:colOff>
          <xdr:row>4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411480</xdr:colOff>
          <xdr:row>3</xdr:row>
          <xdr:rowOff>7620</xdr:rowOff>
        </xdr:from>
        <xdr:to>
          <xdr:col>5</xdr:col>
          <xdr:colOff>769620</xdr:colOff>
          <xdr:row>4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3</xdr:row>
          <xdr:rowOff>7620</xdr:rowOff>
        </xdr:from>
        <xdr:to>
          <xdr:col>7</xdr:col>
          <xdr:colOff>388620</xdr:colOff>
          <xdr:row>4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</xdr:row>
          <xdr:rowOff>7620</xdr:rowOff>
        </xdr:from>
        <xdr:to>
          <xdr:col>8</xdr:col>
          <xdr:colOff>160020</xdr:colOff>
          <xdr:row>4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0" sqref="F10"/>
    </sheetView>
  </sheetViews>
  <sheetFormatPr defaultRowHeight="14.4" x14ac:dyDescent="0.3"/>
  <sheetData>
    <row r="1" spans="1:1" x14ac:dyDescent="0.3">
      <c r="A1" t="s">
        <v>327</v>
      </c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Exch.Document.7" dvAspect="DVASPECT_ICON" shapeId="6146" r:id="rId4">
          <object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304800</xdr:colOff>
                <xdr:row>5</xdr:row>
                <xdr:rowOff>137160</xdr:rowOff>
              </to>
            </anchor>
          </objectPr>
        </oleObject>
      </mc:Choice>
      <mc:Fallback>
        <oleObject progId="AcroExch.Document.7" dvAspect="DVASPECT_ICON" shapeId="614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7" tint="0.39997558519241921"/>
  </sheetPr>
  <dimension ref="A1:J40"/>
  <sheetViews>
    <sheetView view="pageLayout" topLeftCell="A28" zoomScaleNormal="100" workbookViewId="0">
      <selection activeCell="A13" sqref="A13:J25"/>
    </sheetView>
  </sheetViews>
  <sheetFormatPr defaultRowHeight="14.4" x14ac:dyDescent="0.3"/>
  <cols>
    <col min="1" max="1" width="8.109375" customWidth="1"/>
    <col min="2" max="2" width="7.5546875" customWidth="1"/>
    <col min="3" max="3" width="9.109375" customWidth="1"/>
    <col min="4" max="4" width="4.5546875" customWidth="1"/>
    <col min="5" max="5" width="4.6640625" customWidth="1"/>
    <col min="6" max="6" width="9.33203125" customWidth="1"/>
    <col min="7" max="7" width="9.44140625" customWidth="1"/>
    <col min="8" max="8" width="6.109375" customWidth="1"/>
    <col min="9" max="9" width="14.44140625" customWidth="1"/>
    <col min="10" max="10" width="19.5546875" customWidth="1"/>
  </cols>
  <sheetData>
    <row r="1" spans="1:10" ht="18.75" customHeight="1" x14ac:dyDescent="0.25">
      <c r="A1" s="249" t="s">
        <v>0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7.25" customHeight="1" x14ac:dyDescent="0.25">
      <c r="A2" s="211" t="s">
        <v>1</v>
      </c>
      <c r="B2" s="247"/>
      <c r="C2" s="247"/>
      <c r="D2" s="247"/>
      <c r="E2" s="248"/>
      <c r="F2" s="211" t="s">
        <v>15</v>
      </c>
      <c r="G2" s="247"/>
      <c r="H2" s="248"/>
      <c r="I2" s="211" t="s">
        <v>16</v>
      </c>
      <c r="J2" s="69"/>
    </row>
    <row r="3" spans="1:10" ht="17.25" customHeight="1" x14ac:dyDescent="0.25">
      <c r="A3" s="211" t="s">
        <v>2</v>
      </c>
      <c r="B3" s="247"/>
      <c r="C3" s="247"/>
      <c r="D3" s="247"/>
      <c r="E3" s="247"/>
      <c r="F3" s="247"/>
      <c r="G3" s="247"/>
      <c r="H3" s="248"/>
      <c r="I3" s="211" t="s">
        <v>17</v>
      </c>
      <c r="J3" s="68"/>
    </row>
    <row r="4" spans="1:10" ht="17.25" customHeight="1" x14ac:dyDescent="0.25">
      <c r="A4" s="250" t="s">
        <v>3</v>
      </c>
      <c r="B4" s="251"/>
      <c r="C4" s="247"/>
      <c r="D4" s="247"/>
      <c r="E4" s="247"/>
      <c r="F4" s="247"/>
      <c r="G4" s="247"/>
      <c r="H4" s="247"/>
      <c r="I4" s="247"/>
      <c r="J4" s="248"/>
    </row>
    <row r="5" spans="1:10" ht="15" x14ac:dyDescent="0.25">
      <c r="A5" s="252" t="s">
        <v>4</v>
      </c>
      <c r="B5" s="253"/>
      <c r="C5" s="253"/>
      <c r="D5" s="254"/>
      <c r="E5" s="252" t="s">
        <v>13</v>
      </c>
      <c r="F5" s="253"/>
      <c r="G5" s="254"/>
      <c r="H5" s="252" t="s">
        <v>14</v>
      </c>
      <c r="I5" s="254"/>
      <c r="J5" s="212" t="s">
        <v>277</v>
      </c>
    </row>
    <row r="6" spans="1:10" x14ac:dyDescent="0.3">
      <c r="A6" s="265"/>
      <c r="B6" s="266"/>
      <c r="C6" s="266"/>
      <c r="D6" s="267"/>
      <c r="E6" s="265"/>
      <c r="F6" s="266"/>
      <c r="G6" s="267"/>
      <c r="H6" s="265"/>
      <c r="I6" s="267"/>
      <c r="J6" s="271"/>
    </row>
    <row r="7" spans="1:10" x14ac:dyDescent="0.3">
      <c r="A7" s="268"/>
      <c r="B7" s="269"/>
      <c r="C7" s="269"/>
      <c r="D7" s="270"/>
      <c r="E7" s="268"/>
      <c r="F7" s="269"/>
      <c r="G7" s="270"/>
      <c r="H7" s="268"/>
      <c r="I7" s="270"/>
      <c r="J7" s="272"/>
    </row>
    <row r="8" spans="1:10" ht="30" customHeight="1" x14ac:dyDescent="0.25">
      <c r="A8" s="18" t="s">
        <v>5</v>
      </c>
      <c r="B8" s="18" t="s">
        <v>6</v>
      </c>
      <c r="C8" s="20" t="s">
        <v>275</v>
      </c>
      <c r="D8" s="19"/>
      <c r="E8" s="258" t="s">
        <v>7</v>
      </c>
      <c r="F8" s="258"/>
      <c r="G8" s="258"/>
      <c r="H8" s="258" t="s">
        <v>8</v>
      </c>
      <c r="I8" s="258"/>
      <c r="J8" s="18" t="s">
        <v>11</v>
      </c>
    </row>
    <row r="9" spans="1:10" ht="17.25" customHeight="1" x14ac:dyDescent="0.25">
      <c r="A9" s="23">
        <v>1</v>
      </c>
      <c r="B9" s="23"/>
      <c r="C9" s="21"/>
      <c r="D9" s="22" t="s">
        <v>10</v>
      </c>
      <c r="E9" s="245"/>
      <c r="F9" s="245"/>
      <c r="G9" s="245"/>
      <c r="H9" s="245"/>
      <c r="I9" s="245"/>
      <c r="J9" s="23"/>
    </row>
    <row r="10" spans="1:10" ht="17.25" customHeight="1" x14ac:dyDescent="0.3">
      <c r="A10" s="23">
        <v>2</v>
      </c>
      <c r="B10" s="23"/>
      <c r="C10" s="21"/>
      <c r="D10" s="22" t="s">
        <v>10</v>
      </c>
      <c r="E10" s="245"/>
      <c r="F10" s="245"/>
      <c r="G10" s="245"/>
      <c r="H10" s="245"/>
      <c r="I10" s="245"/>
      <c r="J10" s="24" t="s">
        <v>12</v>
      </c>
    </row>
    <row r="11" spans="1:10" ht="17.25" customHeight="1" x14ac:dyDescent="0.25">
      <c r="A11" s="23">
        <v>3</v>
      </c>
      <c r="B11" s="23"/>
      <c r="C11" s="21"/>
      <c r="D11" s="22" t="s">
        <v>10</v>
      </c>
      <c r="E11" s="245"/>
      <c r="F11" s="245"/>
      <c r="G11" s="245"/>
      <c r="H11" s="245"/>
      <c r="I11" s="245"/>
      <c r="J11" s="23"/>
    </row>
    <row r="12" spans="1:10" ht="15" x14ac:dyDescent="0.25">
      <c r="A12" s="252" t="s">
        <v>9</v>
      </c>
      <c r="B12" s="253"/>
      <c r="C12" s="253"/>
      <c r="D12" s="253"/>
      <c r="E12" s="253"/>
      <c r="F12" s="253"/>
      <c r="G12" s="253"/>
      <c r="H12" s="253"/>
      <c r="I12" s="253"/>
      <c r="J12" s="254"/>
    </row>
    <row r="13" spans="1:10" x14ac:dyDescent="0.3">
      <c r="A13" s="259"/>
      <c r="B13" s="260"/>
      <c r="C13" s="260"/>
      <c r="D13" s="260"/>
      <c r="E13" s="260"/>
      <c r="F13" s="260"/>
      <c r="G13" s="260"/>
      <c r="H13" s="260"/>
      <c r="I13" s="260"/>
      <c r="J13" s="261"/>
    </row>
    <row r="14" spans="1:10" x14ac:dyDescent="0.3">
      <c r="A14" s="259"/>
      <c r="B14" s="260"/>
      <c r="C14" s="260"/>
      <c r="D14" s="260"/>
      <c r="E14" s="260"/>
      <c r="F14" s="260"/>
      <c r="G14" s="260"/>
      <c r="H14" s="260"/>
      <c r="I14" s="260"/>
      <c r="J14" s="261"/>
    </row>
    <row r="15" spans="1:10" x14ac:dyDescent="0.3">
      <c r="A15" s="259"/>
      <c r="B15" s="260"/>
      <c r="C15" s="260"/>
      <c r="D15" s="260"/>
      <c r="E15" s="260"/>
      <c r="F15" s="260"/>
      <c r="G15" s="260"/>
      <c r="H15" s="260"/>
      <c r="I15" s="260"/>
      <c r="J15" s="261"/>
    </row>
    <row r="16" spans="1:10" x14ac:dyDescent="0.3">
      <c r="A16" s="259"/>
      <c r="B16" s="260"/>
      <c r="C16" s="260"/>
      <c r="D16" s="260"/>
      <c r="E16" s="260"/>
      <c r="F16" s="260"/>
      <c r="G16" s="260"/>
      <c r="H16" s="260"/>
      <c r="I16" s="260"/>
      <c r="J16" s="261"/>
    </row>
    <row r="17" spans="1:10" x14ac:dyDescent="0.3">
      <c r="A17" s="259"/>
      <c r="B17" s="260"/>
      <c r="C17" s="260"/>
      <c r="D17" s="260"/>
      <c r="E17" s="260"/>
      <c r="F17" s="260"/>
      <c r="G17" s="260"/>
      <c r="H17" s="260"/>
      <c r="I17" s="260"/>
      <c r="J17" s="261"/>
    </row>
    <row r="18" spans="1:10" x14ac:dyDescent="0.3">
      <c r="A18" s="259"/>
      <c r="B18" s="260"/>
      <c r="C18" s="260"/>
      <c r="D18" s="260"/>
      <c r="E18" s="260"/>
      <c r="F18" s="260"/>
      <c r="G18" s="260"/>
      <c r="H18" s="260"/>
      <c r="I18" s="260"/>
      <c r="J18" s="261"/>
    </row>
    <row r="19" spans="1:10" x14ac:dyDescent="0.3">
      <c r="A19" s="259"/>
      <c r="B19" s="260"/>
      <c r="C19" s="260"/>
      <c r="D19" s="260"/>
      <c r="E19" s="260"/>
      <c r="F19" s="260"/>
      <c r="G19" s="260"/>
      <c r="H19" s="260"/>
      <c r="I19" s="260"/>
      <c r="J19" s="261"/>
    </row>
    <row r="20" spans="1:10" x14ac:dyDescent="0.3">
      <c r="A20" s="259"/>
      <c r="B20" s="260"/>
      <c r="C20" s="260"/>
      <c r="D20" s="260"/>
      <c r="E20" s="260"/>
      <c r="F20" s="260"/>
      <c r="G20" s="260"/>
      <c r="H20" s="260"/>
      <c r="I20" s="260"/>
      <c r="J20" s="261"/>
    </row>
    <row r="21" spans="1:10" x14ac:dyDescent="0.3">
      <c r="A21" s="259"/>
      <c r="B21" s="260"/>
      <c r="C21" s="260"/>
      <c r="D21" s="260"/>
      <c r="E21" s="260"/>
      <c r="F21" s="260"/>
      <c r="G21" s="260"/>
      <c r="H21" s="260"/>
      <c r="I21" s="260"/>
      <c r="J21" s="261"/>
    </row>
    <row r="22" spans="1:10" x14ac:dyDescent="0.3">
      <c r="A22" s="259"/>
      <c r="B22" s="260"/>
      <c r="C22" s="260"/>
      <c r="D22" s="260"/>
      <c r="E22" s="260"/>
      <c r="F22" s="260"/>
      <c r="G22" s="260"/>
      <c r="H22" s="260"/>
      <c r="I22" s="260"/>
      <c r="J22" s="261"/>
    </row>
    <row r="23" spans="1:10" x14ac:dyDescent="0.3">
      <c r="A23" s="259"/>
      <c r="B23" s="260"/>
      <c r="C23" s="260"/>
      <c r="D23" s="260"/>
      <c r="E23" s="260"/>
      <c r="F23" s="260"/>
      <c r="G23" s="260"/>
      <c r="H23" s="260"/>
      <c r="I23" s="260"/>
      <c r="J23" s="261"/>
    </row>
    <row r="24" spans="1:10" x14ac:dyDescent="0.3">
      <c r="A24" s="259"/>
      <c r="B24" s="260"/>
      <c r="C24" s="260"/>
      <c r="D24" s="260"/>
      <c r="E24" s="260"/>
      <c r="F24" s="260"/>
      <c r="G24" s="260"/>
      <c r="H24" s="260"/>
      <c r="I24" s="260"/>
      <c r="J24" s="261"/>
    </row>
    <row r="25" spans="1:10" x14ac:dyDescent="0.3">
      <c r="A25" s="262"/>
      <c r="B25" s="263"/>
      <c r="C25" s="263"/>
      <c r="D25" s="263"/>
      <c r="E25" s="263"/>
      <c r="F25" s="263"/>
      <c r="G25" s="263"/>
      <c r="H25" s="263"/>
      <c r="I25" s="263"/>
      <c r="J25" s="264"/>
    </row>
    <row r="26" spans="1:10" ht="20.25" customHeight="1" x14ac:dyDescent="0.3">
      <c r="A26" s="250" t="s">
        <v>23</v>
      </c>
      <c r="B26" s="251"/>
      <c r="C26" s="247"/>
      <c r="D26" s="247"/>
      <c r="E26" s="247"/>
      <c r="F26" s="248"/>
      <c r="G26" s="250" t="s">
        <v>26</v>
      </c>
      <c r="H26" s="251"/>
      <c r="I26" s="247"/>
      <c r="J26" s="248"/>
    </row>
    <row r="27" spans="1:10" ht="20.25" customHeight="1" x14ac:dyDescent="0.3">
      <c r="A27" s="250" t="s">
        <v>24</v>
      </c>
      <c r="B27" s="251"/>
      <c r="C27" s="247"/>
      <c r="D27" s="247"/>
      <c r="E27" s="247"/>
      <c r="F27" s="248"/>
      <c r="G27" s="250" t="s">
        <v>27</v>
      </c>
      <c r="H27" s="251"/>
      <c r="I27" s="247"/>
      <c r="J27" s="248"/>
    </row>
    <row r="28" spans="1:10" ht="20.25" customHeight="1" thickBot="1" x14ac:dyDescent="0.35">
      <c r="A28" s="250" t="s">
        <v>25</v>
      </c>
      <c r="B28" s="273"/>
      <c r="C28" s="247"/>
      <c r="D28" s="274"/>
      <c r="E28" s="247"/>
      <c r="F28" s="248"/>
      <c r="G28" s="250" t="s">
        <v>22</v>
      </c>
      <c r="H28" s="251"/>
      <c r="I28" s="251"/>
      <c r="J28" s="67"/>
    </row>
    <row r="29" spans="1:10" ht="20.25" customHeight="1" thickBot="1" x14ac:dyDescent="0.35">
      <c r="A29" s="213" t="s">
        <v>278</v>
      </c>
      <c r="B29" s="191"/>
      <c r="C29" s="179" t="s">
        <v>248</v>
      </c>
      <c r="D29" s="191"/>
      <c r="E29" s="189" t="s">
        <v>249</v>
      </c>
      <c r="F29" s="190"/>
      <c r="G29" s="250" t="s">
        <v>28</v>
      </c>
      <c r="H29" s="251"/>
      <c r="I29" s="247"/>
      <c r="J29" s="248"/>
    </row>
    <row r="30" spans="1:10" ht="20.25" customHeight="1" x14ac:dyDescent="0.3">
      <c r="A30" s="255" t="s">
        <v>276</v>
      </c>
      <c r="B30" s="256"/>
      <c r="C30" s="257"/>
      <c r="D30" s="256"/>
      <c r="E30" s="257"/>
      <c r="F30" s="257"/>
      <c r="G30" s="257"/>
      <c r="H30" s="257"/>
      <c r="I30" s="257"/>
      <c r="J30" s="257"/>
    </row>
    <row r="31" spans="1:10" x14ac:dyDescent="0.3">
      <c r="A31" s="252" t="s">
        <v>21</v>
      </c>
      <c r="B31" s="253"/>
      <c r="C31" s="253"/>
      <c r="D31" s="253"/>
      <c r="E31" s="253"/>
      <c r="F31" s="253"/>
      <c r="G31" s="254"/>
      <c r="H31" s="246" t="s">
        <v>18</v>
      </c>
      <c r="I31" s="246"/>
      <c r="J31" s="246"/>
    </row>
    <row r="32" spans="1:10" ht="15.75" customHeight="1" x14ac:dyDescent="0.3">
      <c r="A32" s="259"/>
      <c r="B32" s="260"/>
      <c r="C32" s="260"/>
      <c r="D32" s="260"/>
      <c r="E32" s="260"/>
      <c r="F32" s="260"/>
      <c r="G32" s="261"/>
      <c r="H32" s="214" t="s">
        <v>19</v>
      </c>
      <c r="I32" s="246" t="s">
        <v>20</v>
      </c>
      <c r="J32" s="246"/>
    </row>
    <row r="33" spans="1:10" ht="18.75" customHeight="1" x14ac:dyDescent="0.3">
      <c r="A33" s="259"/>
      <c r="B33" s="260"/>
      <c r="C33" s="260"/>
      <c r="D33" s="260"/>
      <c r="E33" s="260"/>
      <c r="F33" s="260"/>
      <c r="G33" s="261"/>
      <c r="H33" s="23"/>
      <c r="I33" s="245"/>
      <c r="J33" s="245"/>
    </row>
    <row r="34" spans="1:10" ht="18.75" customHeight="1" x14ac:dyDescent="0.3">
      <c r="A34" s="259"/>
      <c r="B34" s="260"/>
      <c r="C34" s="260"/>
      <c r="D34" s="260"/>
      <c r="E34" s="260"/>
      <c r="F34" s="260"/>
      <c r="G34" s="261"/>
      <c r="H34" s="23"/>
      <c r="I34" s="245"/>
      <c r="J34" s="245"/>
    </row>
    <row r="35" spans="1:10" ht="18.75" customHeight="1" x14ac:dyDescent="0.3">
      <c r="A35" s="259"/>
      <c r="B35" s="260"/>
      <c r="C35" s="260"/>
      <c r="D35" s="260"/>
      <c r="E35" s="260"/>
      <c r="F35" s="260"/>
      <c r="G35" s="261"/>
      <c r="H35" s="23"/>
      <c r="I35" s="245"/>
      <c r="J35" s="245"/>
    </row>
    <row r="36" spans="1:10" ht="18.75" customHeight="1" x14ac:dyDescent="0.3">
      <c r="A36" s="259"/>
      <c r="B36" s="260"/>
      <c r="C36" s="260"/>
      <c r="D36" s="260"/>
      <c r="E36" s="260"/>
      <c r="F36" s="260"/>
      <c r="G36" s="261"/>
      <c r="H36" s="23"/>
      <c r="I36" s="245"/>
      <c r="J36" s="245"/>
    </row>
    <row r="37" spans="1:10" ht="18.75" customHeight="1" x14ac:dyDescent="0.3">
      <c r="A37" s="259"/>
      <c r="B37" s="260"/>
      <c r="C37" s="260"/>
      <c r="D37" s="260"/>
      <c r="E37" s="260"/>
      <c r="F37" s="260"/>
      <c r="G37" s="261"/>
      <c r="H37" s="23"/>
      <c r="I37" s="245"/>
      <c r="J37" s="245"/>
    </row>
    <row r="38" spans="1:10" ht="18.75" customHeight="1" x14ac:dyDescent="0.3">
      <c r="A38" s="259"/>
      <c r="B38" s="260"/>
      <c r="C38" s="260"/>
      <c r="D38" s="260"/>
      <c r="E38" s="260"/>
      <c r="F38" s="260"/>
      <c r="G38" s="261"/>
      <c r="H38" s="23"/>
      <c r="I38" s="245"/>
      <c r="J38" s="245"/>
    </row>
    <row r="39" spans="1:10" ht="18.75" customHeight="1" x14ac:dyDescent="0.3">
      <c r="A39" s="259"/>
      <c r="B39" s="260"/>
      <c r="C39" s="260"/>
      <c r="D39" s="260"/>
      <c r="E39" s="260"/>
      <c r="F39" s="260"/>
      <c r="G39" s="261"/>
      <c r="H39" s="23"/>
      <c r="I39" s="245"/>
      <c r="J39" s="245"/>
    </row>
    <row r="40" spans="1:10" ht="18.75" customHeight="1" x14ac:dyDescent="0.3">
      <c r="A40" s="262"/>
      <c r="B40" s="263"/>
      <c r="C40" s="263"/>
      <c r="D40" s="263"/>
      <c r="E40" s="263"/>
      <c r="F40" s="263"/>
      <c r="G40" s="264"/>
      <c r="H40" s="23"/>
      <c r="I40" s="245"/>
      <c r="J40" s="245"/>
    </row>
  </sheetData>
  <mergeCells count="49">
    <mergeCell ref="A28:B28"/>
    <mergeCell ref="C28:F28"/>
    <mergeCell ref="I37:J37"/>
    <mergeCell ref="G29:H29"/>
    <mergeCell ref="I29:J29"/>
    <mergeCell ref="A32:G40"/>
    <mergeCell ref="A31:G31"/>
    <mergeCell ref="I40:J40"/>
    <mergeCell ref="H31:J31"/>
    <mergeCell ref="H5:I5"/>
    <mergeCell ref="A13:J25"/>
    <mergeCell ref="A12:J12"/>
    <mergeCell ref="A26:B26"/>
    <mergeCell ref="C26:F26"/>
    <mergeCell ref="I26:J26"/>
    <mergeCell ref="E11:G11"/>
    <mergeCell ref="A6:D7"/>
    <mergeCell ref="H9:I9"/>
    <mergeCell ref="H10:I10"/>
    <mergeCell ref="E6:G7"/>
    <mergeCell ref="H6:I7"/>
    <mergeCell ref="J6:J7"/>
    <mergeCell ref="E8:G8"/>
    <mergeCell ref="H11:I11"/>
    <mergeCell ref="E9:G9"/>
    <mergeCell ref="A1:J1"/>
    <mergeCell ref="I39:J39"/>
    <mergeCell ref="B2:E2"/>
    <mergeCell ref="G2:H2"/>
    <mergeCell ref="G28:I28"/>
    <mergeCell ref="B3:H3"/>
    <mergeCell ref="A27:B27"/>
    <mergeCell ref="G27:H27"/>
    <mergeCell ref="G26:H26"/>
    <mergeCell ref="C4:J4"/>
    <mergeCell ref="A4:B4"/>
    <mergeCell ref="A5:D5"/>
    <mergeCell ref="E5:G5"/>
    <mergeCell ref="A30:J30"/>
    <mergeCell ref="I33:J33"/>
    <mergeCell ref="H8:I8"/>
    <mergeCell ref="E10:G10"/>
    <mergeCell ref="I32:J32"/>
    <mergeCell ref="C27:F27"/>
    <mergeCell ref="I27:J27"/>
    <mergeCell ref="I38:J38"/>
    <mergeCell ref="I34:J34"/>
    <mergeCell ref="I35:J35"/>
    <mergeCell ref="I36:J36"/>
  </mergeCells>
  <pageMargins left="0.25" right="0.25" top="0.75" bottom="0.75" header="0.3" footer="0.3"/>
  <pageSetup scale="99" orientation="portrait" verticalDpi="0" r:id="rId1"/>
  <headerFooter>
    <oddHeader>&amp;L&amp;"-,Bold"&amp;10&amp;USage-Grouse Habitat Assessment Framework&amp;"-,Regular"&amp;U
Plot Metadata Worksheet&amp;R&amp;"-,Bold"&amp;10Version 3</oddHeader>
    <oddFooter>&amp;L&amp;"-,Bold"&amp;10Printed &amp;D&amp;R&amp;"-,Bold"&amp;10Page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3</xdr:col>
                    <xdr:colOff>114300</xdr:colOff>
                    <xdr:row>29</xdr:row>
                    <xdr:rowOff>45720</xdr:rowOff>
                  </from>
                  <to>
                    <xdr:col>4</xdr:col>
                    <xdr:colOff>99060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29</xdr:row>
                    <xdr:rowOff>45720</xdr:rowOff>
                  </from>
                  <to>
                    <xdr:col>5</xdr:col>
                    <xdr:colOff>609600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6</xdr:col>
                    <xdr:colOff>487680</xdr:colOff>
                    <xdr:row>29</xdr:row>
                    <xdr:rowOff>45720</xdr:rowOff>
                  </from>
                  <to>
                    <xdr:col>7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8</xdr:col>
                    <xdr:colOff>99060</xdr:colOff>
                    <xdr:row>29</xdr:row>
                    <xdr:rowOff>45720</xdr:rowOff>
                  </from>
                  <to>
                    <xdr:col>9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" name="Check Box 9">
              <controlPr defaultSize="0" autoFill="0" autoLine="0" autoPict="0">
                <anchor moveWithCells="1">
                  <from>
                    <xdr:col>1</xdr:col>
                    <xdr:colOff>518160</xdr:colOff>
                    <xdr:row>7</xdr:row>
                    <xdr:rowOff>190500</xdr:rowOff>
                  </from>
                  <to>
                    <xdr:col>2</xdr:col>
                    <xdr:colOff>304800</xdr:colOff>
                    <xdr:row>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2</xdr:col>
                    <xdr:colOff>297180</xdr:colOff>
                    <xdr:row>7</xdr:row>
                    <xdr:rowOff>182880</xdr:rowOff>
                  </from>
                  <to>
                    <xdr:col>2</xdr:col>
                    <xdr:colOff>579120</xdr:colOff>
                    <xdr:row>7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0" name="Check Box 11">
              <controlPr defaultSize="0" autoFill="0" autoLine="0" autoPict="0">
                <anchor moveWithCells="1">
                  <from>
                    <xdr:col>9</xdr:col>
                    <xdr:colOff>464820</xdr:colOff>
                    <xdr:row>4</xdr:row>
                    <xdr:rowOff>7620</xdr:rowOff>
                  </from>
                  <to>
                    <xdr:col>9</xdr:col>
                    <xdr:colOff>800100</xdr:colOff>
                    <xdr:row>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1" name="Check Box 12">
              <controlPr defaultSize="0" autoFill="0" autoLine="0" autoPict="0">
                <anchor moveWithCells="1">
                  <from>
                    <xdr:col>9</xdr:col>
                    <xdr:colOff>792480</xdr:colOff>
                    <xdr:row>4</xdr:row>
                    <xdr:rowOff>7620</xdr:rowOff>
                  </from>
                  <to>
                    <xdr:col>9</xdr:col>
                    <xdr:colOff>1059180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EG148"/>
  <sheetViews>
    <sheetView view="pageLayout" topLeftCell="S1" zoomScaleNormal="100" workbookViewId="0">
      <selection activeCell="U2" sqref="U2:W2"/>
    </sheetView>
  </sheetViews>
  <sheetFormatPr defaultColWidth="9.109375" defaultRowHeight="13.8" x14ac:dyDescent="0.3"/>
  <cols>
    <col min="1" max="1" width="3.33203125" style="1" customWidth="1"/>
    <col min="2" max="2" width="2.44140625" style="16" customWidth="1"/>
    <col min="3" max="3" width="7.109375" style="1" customWidth="1"/>
    <col min="4" max="4" width="1.33203125" style="1" customWidth="1"/>
    <col min="5" max="5" width="4.6640625" style="1" customWidth="1"/>
    <col min="6" max="6" width="2.109375" style="1" customWidth="1"/>
    <col min="7" max="7" width="8.109375" style="1" customWidth="1"/>
    <col min="8" max="8" width="4.44140625" style="1" customWidth="1"/>
    <col min="9" max="9" width="3.6640625" style="1" customWidth="1"/>
    <col min="10" max="10" width="3.109375" style="1" customWidth="1"/>
    <col min="11" max="11" width="5" style="1" customWidth="1"/>
    <col min="12" max="12" width="3.33203125" style="1" customWidth="1"/>
    <col min="13" max="13" width="1" style="1" customWidth="1"/>
    <col min="14" max="14" width="4.6640625" style="1" customWidth="1"/>
    <col min="15" max="16" width="3.33203125" style="1" customWidth="1"/>
    <col min="17" max="17" width="4.88671875" style="1" customWidth="1"/>
    <col min="18" max="18" width="3.88671875" style="1" customWidth="1"/>
    <col min="19" max="19" width="3.109375" style="1" customWidth="1"/>
    <col min="20" max="20" width="1.109375" style="1" customWidth="1"/>
    <col min="21" max="21" width="2.44140625" style="16" customWidth="1"/>
    <col min="22" max="22" width="5.6640625" style="1" customWidth="1"/>
    <col min="23" max="23" width="3.109375" style="1" customWidth="1"/>
    <col min="24" max="24" width="5" style="1" customWidth="1"/>
    <col min="25" max="25" width="1.5546875" style="1" customWidth="1"/>
    <col min="26" max="26" width="5.6640625" style="16" customWidth="1"/>
    <col min="27" max="27" width="8.109375" style="16" customWidth="1"/>
    <col min="28" max="28" width="2.5546875" style="16" customWidth="1"/>
    <col min="29" max="29" width="3.109375" style="16" customWidth="1"/>
    <col min="30" max="30" width="7.5546875" style="16" customWidth="1"/>
    <col min="31" max="31" width="4.88671875" style="16" customWidth="1"/>
    <col min="32" max="32" width="5.33203125" style="16" customWidth="1"/>
    <col min="33" max="33" width="6.88671875" style="1" customWidth="1"/>
    <col min="34" max="34" width="5" style="16" customWidth="1"/>
    <col min="35" max="35" width="3.88671875" style="16" customWidth="1"/>
    <col min="36" max="36" width="6.6640625" style="16" customWidth="1"/>
    <col min="37" max="37" width="3.6640625" style="16" customWidth="1"/>
    <col min="38" max="38" width="7.109375" style="16" customWidth="1"/>
    <col min="39" max="39" width="8.5546875" style="16" customWidth="1"/>
    <col min="40" max="40" width="4.33203125" style="16" customWidth="1"/>
    <col min="41" max="41" width="4.44140625" style="16" customWidth="1"/>
    <col min="42" max="42" width="9.109375" style="1"/>
    <col min="43" max="43" width="5" style="1" hidden="1" customWidth="1"/>
    <col min="44" max="44" width="8.109375" style="1" hidden="1" customWidth="1"/>
    <col min="45" max="45" width="4.6640625" style="1" hidden="1" customWidth="1"/>
    <col min="46" max="46" width="6.5546875" style="1" hidden="1" customWidth="1"/>
    <col min="47" max="47" width="5" style="1" hidden="1" customWidth="1"/>
    <col min="48" max="48" width="8.109375" style="1" hidden="1" customWidth="1"/>
    <col min="49" max="49" width="4.6640625" style="1" hidden="1" customWidth="1"/>
    <col min="50" max="50" width="6.5546875" style="1" hidden="1" customWidth="1"/>
    <col min="51" max="51" width="1.44140625" style="1" hidden="1" customWidth="1"/>
    <col min="52" max="52" width="2.88671875" style="1" hidden="1" customWidth="1"/>
    <col min="53" max="53" width="3.6640625" style="1" hidden="1" customWidth="1"/>
    <col min="54" max="54" width="3.33203125" style="1" customWidth="1"/>
    <col min="55" max="55" width="5" style="1" hidden="1" customWidth="1"/>
    <col min="56" max="56" width="8.109375" style="1" hidden="1" customWidth="1"/>
    <col min="57" max="57" width="4.6640625" style="1" hidden="1" customWidth="1"/>
    <col min="58" max="58" width="6.5546875" style="1" hidden="1" customWidth="1"/>
    <col min="59" max="59" width="5" style="1" hidden="1" customWidth="1"/>
    <col min="60" max="60" width="8.109375" style="1" hidden="1" customWidth="1"/>
    <col min="61" max="61" width="4.6640625" style="1" hidden="1" customWidth="1"/>
    <col min="62" max="62" width="6.5546875" style="1" hidden="1" customWidth="1"/>
    <col min="63" max="63" width="2.5546875" style="1" customWidth="1"/>
    <col min="64" max="64" width="5" style="1" hidden="1" customWidth="1"/>
    <col min="65" max="65" width="8.109375" style="1" hidden="1" customWidth="1"/>
    <col min="66" max="66" width="4.6640625" style="1" hidden="1" customWidth="1"/>
    <col min="67" max="67" width="6.88671875" style="1" hidden="1" customWidth="1"/>
    <col min="68" max="68" width="5" style="1" hidden="1" customWidth="1"/>
    <col min="69" max="69" width="8.109375" style="1" hidden="1" customWidth="1"/>
    <col min="70" max="70" width="4.6640625" style="1" hidden="1" customWidth="1"/>
    <col min="71" max="71" width="6.88671875" style="1" hidden="1" customWidth="1"/>
    <col min="72" max="72" width="2.5546875" style="1" customWidth="1"/>
    <col min="73" max="73" width="5" style="1" hidden="1" customWidth="1"/>
    <col min="74" max="74" width="8.109375" style="1" hidden="1" customWidth="1"/>
    <col min="75" max="75" width="4.6640625" style="1" hidden="1" customWidth="1"/>
    <col min="76" max="76" width="6.88671875" style="1" hidden="1" customWidth="1"/>
    <col min="77" max="77" width="5" style="1" hidden="1" customWidth="1"/>
    <col min="78" max="78" width="8.109375" style="1" hidden="1" customWidth="1"/>
    <col min="79" max="79" width="4.6640625" style="1" hidden="1" customWidth="1"/>
    <col min="80" max="80" width="6.88671875" style="1" hidden="1" customWidth="1"/>
    <col min="81" max="81" width="3.44140625" style="1" customWidth="1"/>
    <col min="82" max="82" width="5" style="60" hidden="1" customWidth="1"/>
    <col min="83" max="83" width="8.109375" style="60" hidden="1" customWidth="1"/>
    <col min="84" max="84" width="4.6640625" style="60" hidden="1" customWidth="1"/>
    <col min="85" max="85" width="6.88671875" style="60" hidden="1" customWidth="1"/>
    <col min="86" max="86" width="5" style="60" hidden="1" customWidth="1"/>
    <col min="87" max="87" width="8.109375" style="60" hidden="1" customWidth="1"/>
    <col min="88" max="88" width="4.6640625" style="60" hidden="1" customWidth="1"/>
    <col min="89" max="89" width="6.88671875" style="60" hidden="1" customWidth="1"/>
    <col min="90" max="90" width="2.88671875" style="1" customWidth="1"/>
    <col min="91" max="91" width="5" style="1" hidden="1" customWidth="1"/>
    <col min="92" max="92" width="8.109375" style="1" hidden="1" customWidth="1"/>
    <col min="93" max="93" width="4.6640625" style="1" hidden="1" customWidth="1"/>
    <col min="94" max="94" width="6.88671875" style="1" hidden="1" customWidth="1"/>
    <col min="95" max="95" width="5" style="1" hidden="1" customWidth="1"/>
    <col min="96" max="96" width="8.109375" style="1" hidden="1" customWidth="1"/>
    <col min="97" max="97" width="4.6640625" style="1" hidden="1" customWidth="1"/>
    <col min="98" max="98" width="6.88671875" style="1" hidden="1" customWidth="1"/>
    <col min="99" max="99" width="3.33203125" style="1" customWidth="1"/>
    <col min="100" max="100" width="5" style="60" hidden="1" customWidth="1"/>
    <col min="101" max="101" width="8.109375" style="60" hidden="1" customWidth="1"/>
    <col min="102" max="102" width="4.6640625" style="60" hidden="1" customWidth="1"/>
    <col min="103" max="103" width="6.88671875" style="60" hidden="1" customWidth="1"/>
    <col min="104" max="104" width="5" style="60" hidden="1" customWidth="1"/>
    <col min="105" max="105" width="8.109375" style="60" hidden="1" customWidth="1"/>
    <col min="106" max="106" width="4.6640625" style="60" hidden="1" customWidth="1"/>
    <col min="107" max="107" width="6.88671875" style="60" hidden="1" customWidth="1"/>
    <col min="108" max="108" width="3.44140625" style="1" customWidth="1"/>
    <col min="109" max="109" width="5" style="60" hidden="1" customWidth="1"/>
    <col min="110" max="110" width="8.109375" style="60" hidden="1" customWidth="1"/>
    <col min="111" max="111" width="4.6640625" style="60" hidden="1" customWidth="1"/>
    <col min="112" max="112" width="6.88671875" style="60" hidden="1" customWidth="1"/>
    <col min="113" max="113" width="5" style="60" hidden="1" customWidth="1"/>
    <col min="114" max="114" width="8.109375" style="60" hidden="1" customWidth="1"/>
    <col min="115" max="115" width="4.6640625" style="60" hidden="1" customWidth="1"/>
    <col min="116" max="116" width="6.88671875" style="60" hidden="1" customWidth="1"/>
    <col min="117" max="117" width="4" style="1" customWidth="1"/>
    <col min="118" max="118" width="5" style="60" hidden="1" customWidth="1"/>
    <col min="119" max="119" width="8.44140625" style="1" hidden="1" customWidth="1"/>
    <col min="120" max="120" width="3.6640625" style="1" hidden="1" customWidth="1"/>
    <col min="121" max="121" width="5" style="60" hidden="1" customWidth="1"/>
    <col min="122" max="122" width="8.44140625" style="1" hidden="1" customWidth="1"/>
    <col min="123" max="123" width="3.6640625" style="1" hidden="1" customWidth="1"/>
    <col min="124" max="124" width="2.88671875" style="1" customWidth="1"/>
    <col min="125" max="125" width="5" style="60" hidden="1" customWidth="1"/>
    <col min="126" max="126" width="10.109375" style="60" hidden="1" customWidth="1"/>
    <col min="127" max="127" width="5.44140625" style="60" hidden="1" customWidth="1"/>
    <col min="128" max="128" width="5" style="60" hidden="1" customWidth="1"/>
    <col min="129" max="129" width="10.109375" style="60" hidden="1" customWidth="1"/>
    <col min="130" max="130" width="5.44140625" style="60" hidden="1" customWidth="1"/>
    <col min="131" max="131" width="3" style="1" customWidth="1"/>
    <col min="132" max="132" width="5" style="60" hidden="1" customWidth="1"/>
    <col min="133" max="133" width="10.109375" style="60" hidden="1" customWidth="1"/>
    <col min="134" max="134" width="5.44140625" style="60" hidden="1" customWidth="1"/>
    <col min="135" max="135" width="5" style="60" hidden="1" customWidth="1"/>
    <col min="136" max="136" width="10.109375" style="60" hidden="1" customWidth="1"/>
    <col min="137" max="137" width="5.44140625" style="60" hidden="1" customWidth="1"/>
    <col min="138" max="16384" width="9.109375" style="1"/>
  </cols>
  <sheetData>
    <row r="1" spans="1:137" ht="17.25" customHeight="1" x14ac:dyDescent="0.2">
      <c r="A1" s="385" t="s">
        <v>29</v>
      </c>
      <c r="B1" s="249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249"/>
      <c r="V1" s="385"/>
      <c r="W1" s="385"/>
      <c r="X1" s="385"/>
      <c r="Z1" s="301" t="s">
        <v>29</v>
      </c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3"/>
    </row>
    <row r="2" spans="1:137" ht="14.25" customHeight="1" x14ac:dyDescent="0.2">
      <c r="A2" s="376" t="s">
        <v>38</v>
      </c>
      <c r="B2" s="377"/>
      <c r="C2" s="398">
        <f>PlotMetadata!J3</f>
        <v>0</v>
      </c>
      <c r="D2" s="399"/>
      <c r="E2" s="25" t="s">
        <v>1</v>
      </c>
      <c r="F2" s="392">
        <f>PlotMetadata!B2</f>
        <v>0</v>
      </c>
      <c r="G2" s="392"/>
      <c r="H2" s="399"/>
      <c r="I2" s="387" t="s">
        <v>2</v>
      </c>
      <c r="J2" s="377"/>
      <c r="K2" s="388">
        <f>PlotMetadata!B3</f>
        <v>0</v>
      </c>
      <c r="L2" s="388"/>
      <c r="M2" s="388"/>
      <c r="N2" s="388"/>
      <c r="O2" s="389"/>
      <c r="P2" s="390" t="s">
        <v>39</v>
      </c>
      <c r="Q2" s="391"/>
      <c r="R2" s="345"/>
      <c r="S2" s="345"/>
      <c r="T2" s="319"/>
      <c r="U2" s="404" t="s">
        <v>315</v>
      </c>
      <c r="V2" s="391"/>
      <c r="W2" s="391"/>
      <c r="X2" s="14"/>
      <c r="Z2" s="70" t="s">
        <v>38</v>
      </c>
      <c r="AA2" s="149">
        <f>C2</f>
        <v>0</v>
      </c>
      <c r="AB2" s="304" t="s">
        <v>1</v>
      </c>
      <c r="AC2" s="305"/>
      <c r="AD2" s="306">
        <f>F2</f>
        <v>0</v>
      </c>
      <c r="AE2" s="306"/>
      <c r="AF2" s="307"/>
      <c r="AG2" s="70" t="s">
        <v>2</v>
      </c>
      <c r="AH2" s="306">
        <f>K2</f>
        <v>0</v>
      </c>
      <c r="AI2" s="306"/>
      <c r="AJ2" s="306"/>
      <c r="AK2" s="306"/>
      <c r="AL2" s="307"/>
      <c r="AM2" s="70" t="s">
        <v>39</v>
      </c>
      <c r="AN2" s="306">
        <f>$R$2</f>
        <v>0</v>
      </c>
      <c r="AO2" s="307"/>
    </row>
    <row r="3" spans="1:137" ht="14.25" customHeight="1" x14ac:dyDescent="0.2">
      <c r="A3" s="387" t="s">
        <v>3</v>
      </c>
      <c r="B3" s="377"/>
      <c r="C3" s="377"/>
      <c r="D3" s="392">
        <f>PlotMetadata!C4</f>
        <v>0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2"/>
      <c r="X3" s="393"/>
      <c r="Z3" s="304" t="s">
        <v>3</v>
      </c>
      <c r="AA3" s="305"/>
      <c r="AB3" s="351">
        <f>D3</f>
        <v>0</v>
      </c>
      <c r="AC3" s="351"/>
      <c r="AD3" s="351"/>
      <c r="AE3" s="351"/>
      <c r="AF3" s="351"/>
      <c r="AG3" s="351"/>
      <c r="AH3" s="351"/>
      <c r="AI3" s="351"/>
      <c r="AJ3" s="351"/>
      <c r="AK3" s="351"/>
      <c r="AL3" s="351"/>
      <c r="AM3" s="351"/>
      <c r="AN3" s="351"/>
      <c r="AO3" s="352"/>
    </row>
    <row r="4" spans="1:137" ht="14.25" customHeight="1" x14ac:dyDescent="0.2">
      <c r="A4" s="387" t="s">
        <v>32</v>
      </c>
      <c r="B4" s="377"/>
      <c r="C4" s="377"/>
      <c r="D4" s="388" t="b">
        <f>IF($R$2=1, PlotMetadata!$B$9, IF($R$2=2, PlotMetadata!$B$10, IF($R$2=3, PlotMetadata!$B$11)))</f>
        <v>0</v>
      </c>
      <c r="E4" s="388"/>
      <c r="F4" s="388"/>
      <c r="G4" s="388"/>
      <c r="H4" s="388"/>
      <c r="I4" s="389"/>
      <c r="J4" s="376" t="s">
        <v>84</v>
      </c>
      <c r="K4" s="377"/>
      <c r="L4" s="377"/>
      <c r="M4" s="377"/>
      <c r="N4" s="377"/>
      <c r="O4" s="377"/>
      <c r="P4" s="378"/>
      <c r="Q4" s="378"/>
      <c r="R4" s="379"/>
      <c r="S4" s="376" t="s">
        <v>85</v>
      </c>
      <c r="T4" s="377"/>
      <c r="U4" s="377"/>
      <c r="V4" s="378"/>
      <c r="W4" s="378"/>
      <c r="X4" s="379"/>
      <c r="Z4" s="304" t="s">
        <v>32</v>
      </c>
      <c r="AA4" s="305"/>
      <c r="AB4" s="306" t="b">
        <f>IF($R$2=1, PlotMetadata!$B$9, IF($R$2=2, PlotMetadata!$B$10, IF($R$2=3, PlotMetadata!$B$11)))</f>
        <v>0</v>
      </c>
      <c r="AC4" s="306"/>
      <c r="AD4" s="306"/>
      <c r="AE4" s="306"/>
      <c r="AF4" s="353"/>
      <c r="AG4" s="353"/>
      <c r="AH4" s="353"/>
      <c r="AI4" s="353"/>
      <c r="AJ4" s="353"/>
      <c r="AK4" s="353"/>
      <c r="AL4" s="353"/>
      <c r="AM4" s="353"/>
      <c r="AN4" s="353"/>
      <c r="AO4" s="354"/>
    </row>
    <row r="5" spans="1:137" ht="12" customHeight="1" thickBot="1" x14ac:dyDescent="0.35">
      <c r="A5" s="386" t="s">
        <v>30</v>
      </c>
      <c r="B5" s="400" t="s">
        <v>31</v>
      </c>
      <c r="C5" s="401"/>
      <c r="D5" s="386" t="s">
        <v>37</v>
      </c>
      <c r="E5" s="386"/>
      <c r="F5" s="386"/>
      <c r="G5" s="386"/>
      <c r="H5" s="386"/>
      <c r="I5" s="386"/>
      <c r="J5" s="394" t="s">
        <v>36</v>
      </c>
      <c r="K5" s="395"/>
      <c r="L5" s="386" t="s">
        <v>30</v>
      </c>
      <c r="M5" s="400" t="s">
        <v>31</v>
      </c>
      <c r="N5" s="405"/>
      <c r="O5" s="401"/>
      <c r="P5" s="380" t="s">
        <v>37</v>
      </c>
      <c r="Q5" s="381"/>
      <c r="R5" s="381"/>
      <c r="S5" s="381"/>
      <c r="T5" s="381"/>
      <c r="U5" s="381"/>
      <c r="V5" s="382"/>
      <c r="W5" s="394" t="s">
        <v>36</v>
      </c>
      <c r="X5" s="395"/>
      <c r="Z5" s="150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2"/>
    </row>
    <row r="6" spans="1:137" ht="13.5" customHeight="1" thickTop="1" x14ac:dyDescent="0.3">
      <c r="A6" s="386"/>
      <c r="B6" s="402"/>
      <c r="C6" s="403"/>
      <c r="D6" s="386" t="s">
        <v>33</v>
      </c>
      <c r="E6" s="386"/>
      <c r="F6" s="386"/>
      <c r="G6" s="2" t="s">
        <v>34</v>
      </c>
      <c r="H6" s="380" t="s">
        <v>35</v>
      </c>
      <c r="I6" s="382"/>
      <c r="J6" s="396"/>
      <c r="K6" s="397"/>
      <c r="L6" s="386"/>
      <c r="M6" s="402"/>
      <c r="N6" s="406"/>
      <c r="O6" s="403"/>
      <c r="P6" s="380" t="s">
        <v>33</v>
      </c>
      <c r="Q6" s="382"/>
      <c r="R6" s="380" t="s">
        <v>34</v>
      </c>
      <c r="S6" s="381"/>
      <c r="T6" s="382"/>
      <c r="U6" s="383" t="s">
        <v>35</v>
      </c>
      <c r="V6" s="384"/>
      <c r="W6" s="396"/>
      <c r="X6" s="397"/>
      <c r="Z6" s="362" t="s">
        <v>86</v>
      </c>
      <c r="AA6" s="370" t="s">
        <v>264</v>
      </c>
      <c r="AB6" s="371"/>
      <c r="AC6" s="308" t="s">
        <v>265</v>
      </c>
      <c r="AD6" s="309"/>
      <c r="AE6" s="36"/>
      <c r="AF6" s="320" t="s">
        <v>283</v>
      </c>
      <c r="AG6" s="321"/>
      <c r="AH6" s="321"/>
      <c r="AI6" s="321"/>
      <c r="AJ6" s="321"/>
      <c r="AK6" s="321"/>
      <c r="AL6" s="321"/>
      <c r="AM6" s="321"/>
      <c r="AN6" s="322"/>
      <c r="AO6" s="160"/>
      <c r="AQ6" s="1" t="s">
        <v>70</v>
      </c>
      <c r="AR6" s="1" t="s">
        <v>71</v>
      </c>
      <c r="AS6" s="1" t="s">
        <v>56</v>
      </c>
      <c r="AT6" s="1" t="s">
        <v>72</v>
      </c>
      <c r="AU6" s="1" t="s">
        <v>70</v>
      </c>
      <c r="AV6" s="1" t="s">
        <v>71</v>
      </c>
      <c r="AW6" s="1" t="s">
        <v>56</v>
      </c>
      <c r="AX6" s="1" t="s">
        <v>72</v>
      </c>
      <c r="AZ6" s="1" t="s">
        <v>74</v>
      </c>
      <c r="BA6" s="1" t="s">
        <v>75</v>
      </c>
      <c r="BC6" s="60" t="s">
        <v>70</v>
      </c>
      <c r="BD6" s="60" t="s">
        <v>71</v>
      </c>
      <c r="BE6" s="60" t="s">
        <v>87</v>
      </c>
      <c r="BF6" s="60" t="s">
        <v>268</v>
      </c>
      <c r="BG6" s="60" t="s">
        <v>70</v>
      </c>
      <c r="BH6" s="60" t="s">
        <v>71</v>
      </c>
      <c r="BI6" s="60" t="s">
        <v>87</v>
      </c>
      <c r="BJ6" s="60" t="s">
        <v>268</v>
      </c>
      <c r="BL6" s="60" t="s">
        <v>70</v>
      </c>
      <c r="BM6" s="60" t="s">
        <v>71</v>
      </c>
      <c r="BN6" s="60" t="s">
        <v>88</v>
      </c>
      <c r="BO6" s="60" t="s">
        <v>268</v>
      </c>
      <c r="BP6" s="60" t="s">
        <v>70</v>
      </c>
      <c r="BQ6" s="60" t="s">
        <v>71</v>
      </c>
      <c r="BR6" s="60" t="s">
        <v>88</v>
      </c>
      <c r="BS6" s="60" t="s">
        <v>268</v>
      </c>
      <c r="BU6" s="60" t="s">
        <v>70</v>
      </c>
      <c r="BV6" s="60" t="s">
        <v>71</v>
      </c>
      <c r="BW6" s="60" t="s">
        <v>89</v>
      </c>
      <c r="BX6" s="60" t="s">
        <v>268</v>
      </c>
      <c r="BY6" s="60" t="s">
        <v>70</v>
      </c>
      <c r="BZ6" s="60" t="s">
        <v>71</v>
      </c>
      <c r="CA6" s="60" t="s">
        <v>89</v>
      </c>
      <c r="CB6" s="60" t="s">
        <v>268</v>
      </c>
      <c r="CD6" s="60" t="s">
        <v>70</v>
      </c>
      <c r="CE6" s="60" t="s">
        <v>71</v>
      </c>
      <c r="CF6" s="60" t="s">
        <v>90</v>
      </c>
      <c r="CG6" s="60" t="s">
        <v>268</v>
      </c>
      <c r="CH6" s="60" t="s">
        <v>70</v>
      </c>
      <c r="CI6" s="60" t="s">
        <v>71</v>
      </c>
      <c r="CJ6" s="60" t="s">
        <v>90</v>
      </c>
      <c r="CK6" s="60" t="s">
        <v>268</v>
      </c>
      <c r="CM6" s="60" t="s">
        <v>70</v>
      </c>
      <c r="CN6" s="60" t="s">
        <v>71</v>
      </c>
      <c r="CO6" s="60" t="s">
        <v>91</v>
      </c>
      <c r="CP6" s="60" t="s">
        <v>268</v>
      </c>
      <c r="CQ6" s="60" t="s">
        <v>70</v>
      </c>
      <c r="CR6" s="60" t="s">
        <v>71</v>
      </c>
      <c r="CS6" s="60" t="s">
        <v>91</v>
      </c>
      <c r="CT6" s="60" t="s">
        <v>268</v>
      </c>
      <c r="CV6" s="60" t="s">
        <v>70</v>
      </c>
      <c r="CW6" s="60" t="s">
        <v>71</v>
      </c>
      <c r="CX6" s="60" t="s">
        <v>92</v>
      </c>
      <c r="CY6" s="60" t="s">
        <v>268</v>
      </c>
      <c r="CZ6" s="60" t="s">
        <v>70</v>
      </c>
      <c r="DA6" s="60" t="s">
        <v>71</v>
      </c>
      <c r="DB6" s="60" t="s">
        <v>92</v>
      </c>
      <c r="DC6" s="60" t="s">
        <v>268</v>
      </c>
      <c r="DE6" s="60" t="s">
        <v>70</v>
      </c>
      <c r="DF6" s="60" t="s">
        <v>71</v>
      </c>
      <c r="DG6" s="60" t="s">
        <v>151</v>
      </c>
      <c r="DH6" s="60" t="s">
        <v>268</v>
      </c>
      <c r="DI6" s="60" t="s">
        <v>70</v>
      </c>
      <c r="DJ6" s="60" t="s">
        <v>71</v>
      </c>
      <c r="DK6" s="60" t="s">
        <v>151</v>
      </c>
      <c r="DL6" s="60" t="s">
        <v>268</v>
      </c>
      <c r="DN6" s="60" t="s">
        <v>70</v>
      </c>
      <c r="DO6" s="1" t="s">
        <v>269</v>
      </c>
      <c r="DP6" s="1" t="s">
        <v>270</v>
      </c>
      <c r="DQ6" s="60" t="s">
        <v>70</v>
      </c>
      <c r="DR6" s="1" t="s">
        <v>269</v>
      </c>
      <c r="DS6" s="1" t="s">
        <v>270</v>
      </c>
      <c r="DU6" s="60" t="s">
        <v>70</v>
      </c>
      <c r="DV6" s="60" t="s">
        <v>271</v>
      </c>
      <c r="DW6" s="60" t="s">
        <v>272</v>
      </c>
      <c r="DX6" s="60" t="s">
        <v>70</v>
      </c>
      <c r="DY6" s="60" t="s">
        <v>271</v>
      </c>
      <c r="DZ6" s="60" t="s">
        <v>272</v>
      </c>
      <c r="EB6" s="60" t="s">
        <v>70</v>
      </c>
      <c r="EC6" s="60" t="s">
        <v>273</v>
      </c>
      <c r="ED6" s="60" t="s">
        <v>274</v>
      </c>
      <c r="EE6" s="60" t="s">
        <v>70</v>
      </c>
      <c r="EF6" s="60" t="s">
        <v>273</v>
      </c>
      <c r="EG6" s="60" t="s">
        <v>274</v>
      </c>
    </row>
    <row r="7" spans="1:137" ht="12" customHeight="1" thickBot="1" x14ac:dyDescent="0.35">
      <c r="A7" s="13">
        <v>1</v>
      </c>
      <c r="B7" s="343"/>
      <c r="C7" s="344"/>
      <c r="D7" s="346"/>
      <c r="E7" s="346"/>
      <c r="F7" s="346"/>
      <c r="G7" s="15"/>
      <c r="H7" s="318"/>
      <c r="I7" s="319"/>
      <c r="J7" s="318"/>
      <c r="K7" s="319"/>
      <c r="L7" s="13">
        <v>51</v>
      </c>
      <c r="M7" s="318"/>
      <c r="N7" s="345"/>
      <c r="O7" s="319"/>
      <c r="P7" s="346"/>
      <c r="Q7" s="346"/>
      <c r="R7" s="318"/>
      <c r="S7" s="345"/>
      <c r="T7" s="319"/>
      <c r="U7" s="343"/>
      <c r="V7" s="344"/>
      <c r="W7" s="318"/>
      <c r="X7" s="319"/>
      <c r="Z7" s="363"/>
      <c r="AA7" s="372"/>
      <c r="AB7" s="373"/>
      <c r="AC7" s="310"/>
      <c r="AD7" s="311"/>
      <c r="AE7" s="36"/>
      <c r="AF7" s="323"/>
      <c r="AG7" s="324"/>
      <c r="AH7" s="324"/>
      <c r="AI7" s="324"/>
      <c r="AJ7" s="324"/>
      <c r="AK7" s="324"/>
      <c r="AL7" s="324"/>
      <c r="AM7" s="324"/>
      <c r="AN7" s="325"/>
      <c r="AO7" s="160"/>
      <c r="AQ7" s="1">
        <f>IF(B7="None", 1, 0)</f>
        <v>0</v>
      </c>
      <c r="AR7" s="1">
        <f>COUNTIF(D7:I7, "")</f>
        <v>6</v>
      </c>
      <c r="AS7" s="1">
        <f>IF(J7="S", 1, 0)</f>
        <v>0</v>
      </c>
      <c r="AT7" s="1">
        <f>IF(SUM(AQ7:AS7)=8, 1, 0)</f>
        <v>0</v>
      </c>
      <c r="AU7" s="1">
        <f>IF(M7="None", 1, 0)</f>
        <v>0</v>
      </c>
      <c r="AV7" s="1">
        <f>COUNTIF(P7:V7, "")</f>
        <v>7</v>
      </c>
      <c r="AW7" s="1">
        <f>IF(W7="S", 1, 0)</f>
        <v>0</v>
      </c>
      <c r="AX7" s="1">
        <f>IF(SUM(AU7:AW7)=9, 1, 0)</f>
        <v>0</v>
      </c>
      <c r="AZ7" s="1">
        <f>IF(OR(B7="None", B7=""), 0, 1)</f>
        <v>0</v>
      </c>
      <c r="BA7" s="1">
        <f>IF(OR(M7="None", M7=""), 0, 1)</f>
        <v>0</v>
      </c>
      <c r="BC7" s="60">
        <f>IF($B7="None", 1, 0)</f>
        <v>0</v>
      </c>
      <c r="BD7" s="60">
        <f>COUNTIF($D7:$I7, "")</f>
        <v>6</v>
      </c>
      <c r="BE7" s="60">
        <f>IF($J7="G", 1, 0)</f>
        <v>0</v>
      </c>
      <c r="BF7" s="60">
        <f>IF(SUM(BC7:BE7)=8, 1, 0)</f>
        <v>0</v>
      </c>
      <c r="BG7" s="60">
        <f>IF($M7="None", 1, 0)</f>
        <v>0</v>
      </c>
      <c r="BH7" s="60">
        <f>COUNTIF($P7:$V7, "")</f>
        <v>7</v>
      </c>
      <c r="BI7" s="60">
        <f>IF($W7="G", 1, 0)</f>
        <v>0</v>
      </c>
      <c r="BJ7" s="60">
        <f>IF(SUM(BG7:BI7)=9, 1, 0)</f>
        <v>0</v>
      </c>
      <c r="BL7" s="60">
        <f>IF($B7="None", 1, 0)</f>
        <v>0</v>
      </c>
      <c r="BM7" s="60">
        <f>COUNTIF($D7:$I7, "")</f>
        <v>6</v>
      </c>
      <c r="BN7" s="60">
        <f>IF($J7="R", 1, 0)</f>
        <v>0</v>
      </c>
      <c r="BO7" s="60">
        <f>IF(SUM(BL7:BN7)=8, 1, 0)</f>
        <v>0</v>
      </c>
      <c r="BP7" s="60">
        <f>IF($M7="None", 1, 0)</f>
        <v>0</v>
      </c>
      <c r="BQ7" s="60">
        <f>COUNTIF($P7:$V7, "")</f>
        <v>7</v>
      </c>
      <c r="BR7" s="60">
        <f>IF($W7="R", 1, 0)</f>
        <v>0</v>
      </c>
      <c r="BS7" s="60">
        <f>IF(SUM(BP7:BR7)=9, 1, 0)</f>
        <v>0</v>
      </c>
      <c r="BU7" s="60">
        <f>IF($B7="None", 1, 0)</f>
        <v>0</v>
      </c>
      <c r="BV7" s="60">
        <f>COUNTIF($D7:$I7, "")</f>
        <v>6</v>
      </c>
      <c r="BW7" s="60">
        <f>IF($J7="BR", 1, 0)</f>
        <v>0</v>
      </c>
      <c r="BX7" s="60">
        <f>IF(SUM(BU7:BW7)=8, 1, 0)</f>
        <v>0</v>
      </c>
      <c r="BY7" s="60">
        <f>IF($M7="None", 1, 0)</f>
        <v>0</v>
      </c>
      <c r="BZ7" s="60">
        <f>COUNTIF($P7:$V7, "")</f>
        <v>7</v>
      </c>
      <c r="CA7" s="60">
        <f>IF($W7="BR", 1, 0)</f>
        <v>0</v>
      </c>
      <c r="CB7" s="60">
        <f>IF(SUM(BY7:CA7)=9, 1, 0)</f>
        <v>0</v>
      </c>
      <c r="CD7" s="60">
        <f>IF($B7="None", 1, 0)</f>
        <v>0</v>
      </c>
      <c r="CE7" s="60">
        <f>COUNTIF($D7:$I7, "")</f>
        <v>6</v>
      </c>
      <c r="CF7" s="60">
        <f>IF($J7="EL", 1, 0)</f>
        <v>0</v>
      </c>
      <c r="CG7" s="60">
        <f>IF(SUM(CD7:CF7)=8, 1, 0)</f>
        <v>0</v>
      </c>
      <c r="CH7" s="60">
        <f>IF($M7="None", 1, 0)</f>
        <v>0</v>
      </c>
      <c r="CI7" s="60">
        <f>COUNTIF($P7:$V7, "")</f>
        <v>7</v>
      </c>
      <c r="CJ7" s="60">
        <f>IF($W7="EL", 1, 0)</f>
        <v>0</v>
      </c>
      <c r="CK7" s="60">
        <f>IF(SUM(CH7:CJ7)=9, 1, 0)</f>
        <v>0</v>
      </c>
      <c r="CM7" s="60">
        <f>IF($B7="None", 1, 0)</f>
        <v>0</v>
      </c>
      <c r="CN7" s="60">
        <f>COUNTIF($D7:$I7, "")</f>
        <v>6</v>
      </c>
      <c r="CO7" s="60">
        <f>IF($J7="D", 1, 0)</f>
        <v>0</v>
      </c>
      <c r="CP7" s="60">
        <f>IF(SUM(CM7:CO7)=8, 1, 0)</f>
        <v>0</v>
      </c>
      <c r="CQ7" s="60">
        <f>IF($M7="None", 1, 0)</f>
        <v>0</v>
      </c>
      <c r="CR7" s="60">
        <f>COUNTIF($P7:$V7, "")</f>
        <v>7</v>
      </c>
      <c r="CS7" s="60">
        <f>IF($W7="D", 1, 0)</f>
        <v>0</v>
      </c>
      <c r="CT7" s="60">
        <f>IF(SUM(CQ7:CS7)=9, 1, 0)</f>
        <v>0</v>
      </c>
      <c r="CV7" s="60">
        <f>IF($B7="None", 1, 0)</f>
        <v>0</v>
      </c>
      <c r="CW7" s="60">
        <f>COUNTIF($D7:$I7, "")</f>
        <v>6</v>
      </c>
      <c r="CX7" s="60">
        <f>IF($J7="M", 1, 0)</f>
        <v>0</v>
      </c>
      <c r="CY7" s="60">
        <f>IF(SUM(CV7:CX7)=8, 1, 0)</f>
        <v>0</v>
      </c>
      <c r="CZ7" s="60">
        <f>IF($M7="None", 1, 0)</f>
        <v>0</v>
      </c>
      <c r="DA7" s="60">
        <f>COUNTIF($P7:$V7, "")</f>
        <v>7</v>
      </c>
      <c r="DB7" s="60">
        <f>IF($W7="M", 1, 0)</f>
        <v>0</v>
      </c>
      <c r="DC7" s="60">
        <f>IF(SUM(CZ7:DB7)=9, 1, 0)</f>
        <v>0</v>
      </c>
      <c r="DE7" s="60">
        <f>IF($B7="None", 1, 0)</f>
        <v>0</v>
      </c>
      <c r="DF7" s="60">
        <f>COUNTIF($D7:$I7, "")</f>
        <v>6</v>
      </c>
      <c r="DG7" s="60">
        <f>IF($J7="LC", 1, 0)</f>
        <v>0</v>
      </c>
      <c r="DH7" s="60">
        <f>IF(SUM(DE7:DG7)=8, 1, 0)</f>
        <v>0</v>
      </c>
      <c r="DI7" s="60">
        <f>IF($M7="None", 1, 0)</f>
        <v>0</v>
      </c>
      <c r="DJ7" s="60">
        <f>COUNTIF($P7:$V7, "")</f>
        <v>7</v>
      </c>
      <c r="DK7" s="60">
        <f>IF($W7="LC", 1, 0)</f>
        <v>0</v>
      </c>
      <c r="DL7" s="60">
        <f>IF(SUM(DI7:DK7)=9, 1, 0)</f>
        <v>0</v>
      </c>
      <c r="DN7" s="60">
        <f>IF($B7="None", 1, 0)</f>
        <v>0</v>
      </c>
      <c r="DO7" s="1">
        <f>IF($D7="L", 1, 0)</f>
        <v>0</v>
      </c>
      <c r="DP7" s="1">
        <f>IF(SUM(DN7:DO7)=2, 1, 0)</f>
        <v>0</v>
      </c>
      <c r="DQ7" s="60">
        <f>IF($M7="None", 1, 0)</f>
        <v>0</v>
      </c>
      <c r="DR7" s="60">
        <f>IF($P7="L", 1, 0)</f>
        <v>0</v>
      </c>
      <c r="DS7" s="1">
        <f>IF(SUM(DQ7:DR7)=2, 1, 0)</f>
        <v>0</v>
      </c>
      <c r="DU7" s="60">
        <f>IF($B7="None", 1, 0)</f>
        <v>0</v>
      </c>
      <c r="DV7" s="60">
        <f>IF($D7="WL", 1, 0)</f>
        <v>0</v>
      </c>
      <c r="DW7" s="60">
        <f>IF(SUM(DU7:DV7)=2, 1, 0)</f>
        <v>0</v>
      </c>
      <c r="DX7" s="60">
        <f>IF($M7="None", 1, 0)</f>
        <v>0</v>
      </c>
      <c r="DY7" s="60">
        <f>IF($P7="WL", 1, 0)</f>
        <v>0</v>
      </c>
      <c r="DZ7" s="60">
        <f>IF(SUM(DX7:DY7)=2, 1, 0)</f>
        <v>0</v>
      </c>
      <c r="EB7" s="60">
        <f>IF($B7="None", 1, 0)</f>
        <v>0</v>
      </c>
      <c r="EC7" s="60">
        <f>IF($D7="VL", 1, 0)</f>
        <v>0</v>
      </c>
      <c r="ED7" s="60">
        <f>IF(SUM(EB7:EC7)=2, 1, 0)</f>
        <v>0</v>
      </c>
      <c r="EE7" s="60">
        <f>IF($M7="None", 1, 0)</f>
        <v>0</v>
      </c>
      <c r="EF7" s="60">
        <f>IF($P7="VL", 1, 0)</f>
        <v>0</v>
      </c>
      <c r="EG7" s="60">
        <f>IF(SUM(EE7:EF7)=2, 1, 0)</f>
        <v>0</v>
      </c>
    </row>
    <row r="8" spans="1:137" ht="12" customHeight="1" x14ac:dyDescent="0.3">
      <c r="A8" s="13">
        <v>2</v>
      </c>
      <c r="B8" s="343"/>
      <c r="C8" s="344"/>
      <c r="D8" s="346"/>
      <c r="E8" s="346"/>
      <c r="F8" s="346"/>
      <c r="G8" s="15"/>
      <c r="H8" s="318"/>
      <c r="I8" s="319"/>
      <c r="J8" s="318"/>
      <c r="K8" s="319"/>
      <c r="L8" s="13">
        <v>52</v>
      </c>
      <c r="M8" s="318"/>
      <c r="N8" s="345"/>
      <c r="O8" s="319"/>
      <c r="P8" s="346"/>
      <c r="Q8" s="346"/>
      <c r="R8" s="318"/>
      <c r="S8" s="345"/>
      <c r="T8" s="319"/>
      <c r="U8" s="343"/>
      <c r="V8" s="344"/>
      <c r="W8" s="318"/>
      <c r="X8" s="319"/>
      <c r="Z8" s="26" t="s">
        <v>87</v>
      </c>
      <c r="AA8" s="374" t="e">
        <f>(BF57+BJ57)/X2</f>
        <v>#DIV/0!</v>
      </c>
      <c r="AB8" s="375"/>
      <c r="AC8" s="312" t="e">
        <f>AG137/$X$2</f>
        <v>#DIV/0!</v>
      </c>
      <c r="AD8" s="313"/>
      <c r="AE8" s="37"/>
      <c r="AF8" s="326"/>
      <c r="AG8" s="327"/>
      <c r="AH8" s="327"/>
      <c r="AI8" s="327"/>
      <c r="AJ8" s="327"/>
      <c r="AK8" s="327"/>
      <c r="AL8" s="327"/>
      <c r="AM8" s="327"/>
      <c r="AN8" s="328"/>
      <c r="AO8" s="161"/>
      <c r="AQ8" s="16">
        <f t="shared" ref="AQ8:AQ56" si="0">IF(B8="None", 1, 0)</f>
        <v>0</v>
      </c>
      <c r="AR8" s="16">
        <f t="shared" ref="AR8:AR56" si="1">COUNTIF(D8:I8, "")</f>
        <v>6</v>
      </c>
      <c r="AS8" s="16">
        <f t="shared" ref="AS8:AS56" si="2">IF(J8="S", 1, 0)</f>
        <v>0</v>
      </c>
      <c r="AT8" s="16">
        <f t="shared" ref="AT8:AT56" si="3">IF(SUM(AQ8:AS8)=8, 1, 0)</f>
        <v>0</v>
      </c>
      <c r="AU8" s="16">
        <f t="shared" ref="AU8:AU56" si="4">IF(M8="None", 1, 0)</f>
        <v>0</v>
      </c>
      <c r="AV8" s="16">
        <f t="shared" ref="AV8:AV56" si="5">COUNTIF(P8:V8, "")</f>
        <v>7</v>
      </c>
      <c r="AW8" s="16">
        <f t="shared" ref="AW8:AW56" si="6">IF(W8="S", 1, 0)</f>
        <v>0</v>
      </c>
      <c r="AX8" s="16">
        <f t="shared" ref="AX8:AX56" si="7">IF(SUM(AU8:AW8)=9, 1, 0)</f>
        <v>0</v>
      </c>
      <c r="AZ8" s="16">
        <f t="shared" ref="AZ8:AZ56" si="8">IF(OR(B8="None", B8=""), 0, 1)</f>
        <v>0</v>
      </c>
      <c r="BA8" s="16">
        <f t="shared" ref="BA8:BA56" si="9">IF(OR(M8="None", M8=""), 0, 1)</f>
        <v>0</v>
      </c>
      <c r="BC8" s="60">
        <f t="shared" ref="BC8:BC56" si="10">IF($B8="None", 1, 0)</f>
        <v>0</v>
      </c>
      <c r="BD8" s="60">
        <f t="shared" ref="BD8:BD56" si="11">COUNTIF($D8:$I8, "")</f>
        <v>6</v>
      </c>
      <c r="BE8" s="60">
        <f t="shared" ref="BE8:BE56" si="12">IF($J8="G", 1, 0)</f>
        <v>0</v>
      </c>
      <c r="BF8" s="60">
        <f t="shared" ref="BF8:BF56" si="13">IF(SUM(BC8:BE8)=8, 1, 0)</f>
        <v>0</v>
      </c>
      <c r="BG8" s="60">
        <f t="shared" ref="BG8:BG56" si="14">IF($M8="None", 1, 0)</f>
        <v>0</v>
      </c>
      <c r="BH8" s="60">
        <f t="shared" ref="BH8:BH56" si="15">COUNTIF($P8:$V8, "")</f>
        <v>7</v>
      </c>
      <c r="BI8" s="60">
        <f t="shared" ref="BI8:BI56" si="16">IF($W8="G", 1, 0)</f>
        <v>0</v>
      </c>
      <c r="BJ8" s="60">
        <f t="shared" ref="BJ8:BJ56" si="17">IF(SUM(BG8:BI8)=9, 1, 0)</f>
        <v>0</v>
      </c>
      <c r="BL8" s="60">
        <f t="shared" ref="BL8:BL56" si="18">IF($B8="None", 1, 0)</f>
        <v>0</v>
      </c>
      <c r="BM8" s="60">
        <f t="shared" ref="BM8:BM56" si="19">COUNTIF($D8:$I8, "")</f>
        <v>6</v>
      </c>
      <c r="BN8" s="60">
        <f t="shared" ref="BN8:BN56" si="20">IF($J8="R", 1, 0)</f>
        <v>0</v>
      </c>
      <c r="BO8" s="60">
        <f t="shared" ref="BO8:BO56" si="21">IF(SUM(BL8:BN8)=8, 1, 0)</f>
        <v>0</v>
      </c>
      <c r="BP8" s="60">
        <f t="shared" ref="BP8:BP56" si="22">IF($M8="None", 1, 0)</f>
        <v>0</v>
      </c>
      <c r="BQ8" s="60">
        <f t="shared" ref="BQ8:BQ56" si="23">COUNTIF($P8:$V8, "")</f>
        <v>7</v>
      </c>
      <c r="BR8" s="60">
        <f t="shared" ref="BR8:BR56" si="24">IF($W8="R", 1, 0)</f>
        <v>0</v>
      </c>
      <c r="BS8" s="60">
        <f t="shared" ref="BS8:BS46" si="25">IF(SUM(BP8:BR8)=9, 1, 0)</f>
        <v>0</v>
      </c>
      <c r="BU8" s="60">
        <f t="shared" ref="BU8:BU56" si="26">IF($B8="None", 1, 0)</f>
        <v>0</v>
      </c>
      <c r="BV8" s="60">
        <f t="shared" ref="BV8:BV56" si="27">COUNTIF($D8:$I8, "")</f>
        <v>6</v>
      </c>
      <c r="BW8" s="60">
        <f t="shared" ref="BW8:BW56" si="28">IF($J8="BR", 1, 0)</f>
        <v>0</v>
      </c>
      <c r="BX8" s="60">
        <f t="shared" ref="BX8:BX56" si="29">IF(SUM(BU8:BW8)=8, 1, 0)</f>
        <v>0</v>
      </c>
      <c r="BY8" s="60">
        <f t="shared" ref="BY8:BY56" si="30">IF($M8="None", 1, 0)</f>
        <v>0</v>
      </c>
      <c r="BZ8" s="60">
        <f t="shared" ref="BZ8:BZ56" si="31">COUNTIF($P8:$V8, "")</f>
        <v>7</v>
      </c>
      <c r="CA8" s="60">
        <f t="shared" ref="CA8:CA56" si="32">IF($W8="BR", 1, 0)</f>
        <v>0</v>
      </c>
      <c r="CB8" s="60">
        <f t="shared" ref="CB8:CB46" si="33">IF(SUM(BY8:CA8)=9, 1, 0)</f>
        <v>0</v>
      </c>
      <c r="CD8" s="60">
        <f t="shared" ref="CD8:CD56" si="34">IF($B8="None", 1, 0)</f>
        <v>0</v>
      </c>
      <c r="CE8" s="60">
        <f t="shared" ref="CE8:CE56" si="35">COUNTIF($D8:$I8, "")</f>
        <v>6</v>
      </c>
      <c r="CF8" s="60">
        <f t="shared" ref="CF8:CF56" si="36">IF($J8="EL", 1, 0)</f>
        <v>0</v>
      </c>
      <c r="CG8" s="60">
        <f t="shared" ref="CG8:CG56" si="37">IF(SUM(CD8:CF8)=8, 1, 0)</f>
        <v>0</v>
      </c>
      <c r="CH8" s="60">
        <f t="shared" ref="CH8:CH56" si="38">IF($M8="None", 1, 0)</f>
        <v>0</v>
      </c>
      <c r="CI8" s="60">
        <f t="shared" ref="CI8:CI56" si="39">COUNTIF($P8:$V8, "")</f>
        <v>7</v>
      </c>
      <c r="CJ8" s="60">
        <f t="shared" ref="CJ8:CJ56" si="40">IF($W8="EL", 1, 0)</f>
        <v>0</v>
      </c>
      <c r="CK8" s="60">
        <f t="shared" ref="CK8:CK46" si="41">IF(SUM(CH8:CJ8)=9, 1, 0)</f>
        <v>0</v>
      </c>
      <c r="CM8" s="60">
        <f t="shared" ref="CM8:CM56" si="42">IF($B8="None", 1, 0)</f>
        <v>0</v>
      </c>
      <c r="CN8" s="60">
        <f t="shared" ref="CN8:CN56" si="43">COUNTIF($D8:$I8, "")</f>
        <v>6</v>
      </c>
      <c r="CO8" s="60">
        <f t="shared" ref="CO8:CO56" si="44">IF($J8="D", 1, 0)</f>
        <v>0</v>
      </c>
      <c r="CP8" s="60">
        <f t="shared" ref="CP8:CP56" si="45">IF(SUM(CM8:CO8)=8, 1, 0)</f>
        <v>0</v>
      </c>
      <c r="CQ8" s="60">
        <f t="shared" ref="CQ8:CQ56" si="46">IF($M8="None", 1, 0)</f>
        <v>0</v>
      </c>
      <c r="CR8" s="60">
        <f t="shared" ref="CR8:CR56" si="47">COUNTIF($P8:$V8, "")</f>
        <v>7</v>
      </c>
      <c r="CS8" s="60">
        <f t="shared" ref="CS8:CS56" si="48">IF($W8="D", 1, 0)</f>
        <v>0</v>
      </c>
      <c r="CT8" s="60">
        <f t="shared" ref="CT8:CT46" si="49">IF(SUM(CQ8:CS8)=9, 1, 0)</f>
        <v>0</v>
      </c>
      <c r="CV8" s="60">
        <f t="shared" ref="CV8:CV56" si="50">IF($B8="None", 1, 0)</f>
        <v>0</v>
      </c>
      <c r="CW8" s="60">
        <f t="shared" ref="CW8:CW56" si="51">COUNTIF($D8:$I8, "")</f>
        <v>6</v>
      </c>
      <c r="CX8" s="60">
        <f t="shared" ref="CX8:CX56" si="52">IF($J8="M", 1, 0)</f>
        <v>0</v>
      </c>
      <c r="CY8" s="60">
        <f t="shared" ref="CY8:CY56" si="53">IF(SUM(CV8:CX8)=8, 1, 0)</f>
        <v>0</v>
      </c>
      <c r="CZ8" s="60">
        <f t="shared" ref="CZ8:CZ56" si="54">IF($M8="None", 1, 0)</f>
        <v>0</v>
      </c>
      <c r="DA8" s="60">
        <f t="shared" ref="DA8:DA56" si="55">COUNTIF($P8:$V8, "")</f>
        <v>7</v>
      </c>
      <c r="DB8" s="60">
        <f t="shared" ref="DB8:DB56" si="56">IF($W8="M", 1, 0)</f>
        <v>0</v>
      </c>
      <c r="DC8" s="60">
        <f t="shared" ref="DC8:DC46" si="57">IF(SUM(CZ8:DB8)=9, 1, 0)</f>
        <v>0</v>
      </c>
      <c r="DE8" s="60">
        <f t="shared" ref="DE8:DE56" si="58">IF($B8="None", 1, 0)</f>
        <v>0</v>
      </c>
      <c r="DF8" s="60">
        <f t="shared" ref="DF8:DF56" si="59">COUNTIF($D8:$I8, "")</f>
        <v>6</v>
      </c>
      <c r="DG8" s="60">
        <f t="shared" ref="DG8:DG56" si="60">IF($J8="LC", 1, 0)</f>
        <v>0</v>
      </c>
      <c r="DH8" s="60">
        <f t="shared" ref="DH8:DH56" si="61">IF(SUM(DE8:DG8)=8, 1, 0)</f>
        <v>0</v>
      </c>
      <c r="DI8" s="60">
        <f t="shared" ref="DI8:DI56" si="62">IF($M8="None", 1, 0)</f>
        <v>0</v>
      </c>
      <c r="DJ8" s="60">
        <f t="shared" ref="DJ8:DJ56" si="63">COUNTIF($P8:$V8, "")</f>
        <v>7</v>
      </c>
      <c r="DK8" s="60">
        <f t="shared" ref="DK8:DK56" si="64">IF($W8="LC", 1, 0)</f>
        <v>0</v>
      </c>
      <c r="DL8" s="60">
        <f t="shared" ref="DL8:DL46" si="65">IF(SUM(DI8:DK8)=9, 1, 0)</f>
        <v>0</v>
      </c>
      <c r="DN8" s="60">
        <f t="shared" ref="DN8:DN56" si="66">IF($B8="None", 1, 0)</f>
        <v>0</v>
      </c>
      <c r="DO8" s="60">
        <f t="shared" ref="DO8:DO56" si="67">IF($D8="L", 1, 0)</f>
        <v>0</v>
      </c>
      <c r="DP8" s="60">
        <f t="shared" ref="DP8:DP56" si="68">IF(SUM(DN8:DO8)=2, 1, 0)</f>
        <v>0</v>
      </c>
      <c r="DQ8" s="60">
        <f t="shared" ref="DQ8:DQ56" si="69">IF($M8="None", 1, 0)</f>
        <v>0</v>
      </c>
      <c r="DR8" s="60">
        <f t="shared" ref="DR8:DR56" si="70">IF($P8="L", 1, 0)</f>
        <v>0</v>
      </c>
      <c r="DS8" s="60">
        <f t="shared" ref="DS8:DS56" si="71">IF(SUM(DQ8:DR8)=2, 1, 0)</f>
        <v>0</v>
      </c>
      <c r="DU8" s="60">
        <f t="shared" ref="DU8:DU56" si="72">IF($B8="None", 1, 0)</f>
        <v>0</v>
      </c>
      <c r="DV8" s="60">
        <f t="shared" ref="DV8:DV56" si="73">IF($D8="WL", 1, 0)</f>
        <v>0</v>
      </c>
      <c r="DW8" s="60">
        <f t="shared" ref="DW8:DW56" si="74">IF(SUM(DU8:DV8)=2, 1, 0)</f>
        <v>0</v>
      </c>
      <c r="DX8" s="60">
        <f t="shared" ref="DX8:DX56" si="75">IF($M8="None", 1, 0)</f>
        <v>0</v>
      </c>
      <c r="DY8" s="60">
        <f t="shared" ref="DY8:DY56" si="76">IF($P8="WL", 1, 0)</f>
        <v>0</v>
      </c>
      <c r="DZ8" s="60">
        <f t="shared" ref="DZ8:DZ48" si="77">IF(SUM(DX8:DY8)=2, 1, 0)</f>
        <v>0</v>
      </c>
      <c r="EB8" s="60">
        <f t="shared" ref="EB8:EB56" si="78">IF($B8="None", 1, 0)</f>
        <v>0</v>
      </c>
      <c r="EC8" s="60">
        <f t="shared" ref="EC8:EC56" si="79">IF($D8="VL", 1, 0)</f>
        <v>0</v>
      </c>
      <c r="ED8" s="60">
        <f t="shared" ref="ED8:ED56" si="80">IF(SUM(EB8:EC8)=2, 1, 0)</f>
        <v>0</v>
      </c>
      <c r="EE8" s="60">
        <f t="shared" ref="EE8:EE56" si="81">IF($M8="None", 1, 0)</f>
        <v>0</v>
      </c>
      <c r="EF8" s="60">
        <f t="shared" ref="EF8:EF56" si="82">IF($P8="VL", 1, 0)</f>
        <v>0</v>
      </c>
      <c r="EG8" s="60">
        <f t="shared" ref="EG8:EG48" si="83">IF(SUM(EE8:EF8)=2, 1, 0)</f>
        <v>0</v>
      </c>
    </row>
    <row r="9" spans="1:137" ht="12" customHeight="1" x14ac:dyDescent="0.2">
      <c r="A9" s="13">
        <v>3</v>
      </c>
      <c r="B9" s="343"/>
      <c r="C9" s="344"/>
      <c r="D9" s="346"/>
      <c r="E9" s="346"/>
      <c r="F9" s="346"/>
      <c r="G9" s="15"/>
      <c r="H9" s="318"/>
      <c r="I9" s="319"/>
      <c r="J9" s="318"/>
      <c r="K9" s="319"/>
      <c r="L9" s="13">
        <v>53</v>
      </c>
      <c r="M9" s="318"/>
      <c r="N9" s="345"/>
      <c r="O9" s="319"/>
      <c r="P9" s="346"/>
      <c r="Q9" s="346"/>
      <c r="R9" s="318"/>
      <c r="S9" s="345"/>
      <c r="T9" s="319"/>
      <c r="U9" s="343"/>
      <c r="V9" s="344"/>
      <c r="W9" s="318"/>
      <c r="X9" s="319"/>
      <c r="Z9" s="27" t="s">
        <v>88</v>
      </c>
      <c r="AA9" s="316" t="e">
        <f>(BO57+BS57)/X2</f>
        <v>#DIV/0!</v>
      </c>
      <c r="AB9" s="361"/>
      <c r="AC9" s="314" t="e">
        <f>AG138/$X$2</f>
        <v>#DIV/0!</v>
      </c>
      <c r="AD9" s="315"/>
      <c r="AE9" s="37"/>
      <c r="AL9" s="30"/>
      <c r="AM9" s="30"/>
      <c r="AN9" s="30"/>
      <c r="AO9" s="161"/>
      <c r="AQ9" s="16">
        <f t="shared" si="0"/>
        <v>0</v>
      </c>
      <c r="AR9" s="16">
        <f t="shared" si="1"/>
        <v>6</v>
      </c>
      <c r="AS9" s="16">
        <f t="shared" si="2"/>
        <v>0</v>
      </c>
      <c r="AT9" s="16">
        <f t="shared" si="3"/>
        <v>0</v>
      </c>
      <c r="AU9" s="16">
        <f t="shared" si="4"/>
        <v>0</v>
      </c>
      <c r="AV9" s="16">
        <f t="shared" si="5"/>
        <v>7</v>
      </c>
      <c r="AW9" s="16">
        <f t="shared" si="6"/>
        <v>0</v>
      </c>
      <c r="AX9" s="16">
        <f t="shared" si="7"/>
        <v>0</v>
      </c>
      <c r="AZ9" s="16">
        <f t="shared" si="8"/>
        <v>0</v>
      </c>
      <c r="BA9" s="16">
        <f t="shared" si="9"/>
        <v>0</v>
      </c>
      <c r="BC9" s="60">
        <f t="shared" si="10"/>
        <v>0</v>
      </c>
      <c r="BD9" s="60">
        <f t="shared" si="11"/>
        <v>6</v>
      </c>
      <c r="BE9" s="60">
        <f t="shared" si="12"/>
        <v>0</v>
      </c>
      <c r="BF9" s="60">
        <f t="shared" si="13"/>
        <v>0</v>
      </c>
      <c r="BG9" s="60">
        <f t="shared" si="14"/>
        <v>0</v>
      </c>
      <c r="BH9" s="60">
        <f t="shared" si="15"/>
        <v>7</v>
      </c>
      <c r="BI9" s="60">
        <f t="shared" si="16"/>
        <v>0</v>
      </c>
      <c r="BJ9" s="60">
        <f t="shared" si="17"/>
        <v>0</v>
      </c>
      <c r="BL9" s="60">
        <f t="shared" si="18"/>
        <v>0</v>
      </c>
      <c r="BM9" s="60">
        <f t="shared" si="19"/>
        <v>6</v>
      </c>
      <c r="BN9" s="60">
        <f t="shared" si="20"/>
        <v>0</v>
      </c>
      <c r="BO9" s="60">
        <f t="shared" si="21"/>
        <v>0</v>
      </c>
      <c r="BP9" s="60">
        <f t="shared" si="22"/>
        <v>0</v>
      </c>
      <c r="BQ9" s="60">
        <f t="shared" si="23"/>
        <v>7</v>
      </c>
      <c r="BR9" s="60">
        <f t="shared" si="24"/>
        <v>0</v>
      </c>
      <c r="BS9" s="60">
        <f t="shared" si="25"/>
        <v>0</v>
      </c>
      <c r="BU9" s="60">
        <f t="shared" si="26"/>
        <v>0</v>
      </c>
      <c r="BV9" s="60">
        <f t="shared" si="27"/>
        <v>6</v>
      </c>
      <c r="BW9" s="60">
        <f t="shared" si="28"/>
        <v>0</v>
      </c>
      <c r="BX9" s="60">
        <f t="shared" si="29"/>
        <v>0</v>
      </c>
      <c r="BY9" s="60">
        <f t="shared" si="30"/>
        <v>0</v>
      </c>
      <c r="BZ9" s="60">
        <f t="shared" si="31"/>
        <v>7</v>
      </c>
      <c r="CA9" s="60">
        <f t="shared" si="32"/>
        <v>0</v>
      </c>
      <c r="CB9" s="60">
        <f t="shared" si="33"/>
        <v>0</v>
      </c>
      <c r="CD9" s="60">
        <f t="shared" si="34"/>
        <v>0</v>
      </c>
      <c r="CE9" s="60">
        <f t="shared" si="35"/>
        <v>6</v>
      </c>
      <c r="CF9" s="60">
        <f t="shared" si="36"/>
        <v>0</v>
      </c>
      <c r="CG9" s="60">
        <f t="shared" si="37"/>
        <v>0</v>
      </c>
      <c r="CH9" s="60">
        <f t="shared" si="38"/>
        <v>0</v>
      </c>
      <c r="CI9" s="60">
        <f t="shared" si="39"/>
        <v>7</v>
      </c>
      <c r="CJ9" s="60">
        <f t="shared" si="40"/>
        <v>0</v>
      </c>
      <c r="CK9" s="60">
        <f t="shared" si="41"/>
        <v>0</v>
      </c>
      <c r="CM9" s="60">
        <f t="shared" si="42"/>
        <v>0</v>
      </c>
      <c r="CN9" s="60">
        <f t="shared" si="43"/>
        <v>6</v>
      </c>
      <c r="CO9" s="60">
        <f t="shared" si="44"/>
        <v>0</v>
      </c>
      <c r="CP9" s="60">
        <f t="shared" si="45"/>
        <v>0</v>
      </c>
      <c r="CQ9" s="60">
        <f t="shared" si="46"/>
        <v>0</v>
      </c>
      <c r="CR9" s="60">
        <f t="shared" si="47"/>
        <v>7</v>
      </c>
      <c r="CS9" s="60">
        <f t="shared" si="48"/>
        <v>0</v>
      </c>
      <c r="CT9" s="60">
        <f t="shared" si="49"/>
        <v>0</v>
      </c>
      <c r="CV9" s="60">
        <f t="shared" si="50"/>
        <v>0</v>
      </c>
      <c r="CW9" s="60">
        <f t="shared" si="51"/>
        <v>6</v>
      </c>
      <c r="CX9" s="60">
        <f t="shared" si="52"/>
        <v>0</v>
      </c>
      <c r="CY9" s="60">
        <f t="shared" si="53"/>
        <v>0</v>
      </c>
      <c r="CZ9" s="60">
        <f t="shared" si="54"/>
        <v>0</v>
      </c>
      <c r="DA9" s="60">
        <f t="shared" si="55"/>
        <v>7</v>
      </c>
      <c r="DB9" s="60">
        <f t="shared" si="56"/>
        <v>0</v>
      </c>
      <c r="DC9" s="60">
        <f t="shared" si="57"/>
        <v>0</v>
      </c>
      <c r="DE9" s="60">
        <f t="shared" si="58"/>
        <v>0</v>
      </c>
      <c r="DF9" s="60">
        <f t="shared" si="59"/>
        <v>6</v>
      </c>
      <c r="DG9" s="60">
        <f t="shared" si="60"/>
        <v>0</v>
      </c>
      <c r="DH9" s="60">
        <f t="shared" si="61"/>
        <v>0</v>
      </c>
      <c r="DI9" s="60">
        <f t="shared" si="62"/>
        <v>0</v>
      </c>
      <c r="DJ9" s="60">
        <f t="shared" si="63"/>
        <v>7</v>
      </c>
      <c r="DK9" s="60">
        <f t="shared" si="64"/>
        <v>0</v>
      </c>
      <c r="DL9" s="60">
        <f t="shared" si="65"/>
        <v>0</v>
      </c>
      <c r="DN9" s="60">
        <f t="shared" si="66"/>
        <v>0</v>
      </c>
      <c r="DO9" s="60">
        <f t="shared" si="67"/>
        <v>0</v>
      </c>
      <c r="DP9" s="60">
        <f t="shared" si="68"/>
        <v>0</v>
      </c>
      <c r="DQ9" s="60">
        <f t="shared" si="69"/>
        <v>0</v>
      </c>
      <c r="DR9" s="60">
        <f t="shared" si="70"/>
        <v>0</v>
      </c>
      <c r="DS9" s="60">
        <f t="shared" si="71"/>
        <v>0</v>
      </c>
      <c r="DU9" s="60">
        <f t="shared" si="72"/>
        <v>0</v>
      </c>
      <c r="DV9" s="60">
        <f t="shared" si="73"/>
        <v>0</v>
      </c>
      <c r="DW9" s="60">
        <f t="shared" si="74"/>
        <v>0</v>
      </c>
      <c r="DX9" s="60">
        <f t="shared" si="75"/>
        <v>0</v>
      </c>
      <c r="DY9" s="60">
        <f t="shared" si="76"/>
        <v>0</v>
      </c>
      <c r="DZ9" s="60">
        <f t="shared" si="77"/>
        <v>0</v>
      </c>
      <c r="EB9" s="60">
        <f t="shared" si="78"/>
        <v>0</v>
      </c>
      <c r="EC9" s="60">
        <f t="shared" si="79"/>
        <v>0</v>
      </c>
      <c r="ED9" s="60">
        <f t="shared" si="80"/>
        <v>0</v>
      </c>
      <c r="EE9" s="60">
        <f t="shared" si="81"/>
        <v>0</v>
      </c>
      <c r="EF9" s="60">
        <f t="shared" si="82"/>
        <v>0</v>
      </c>
      <c r="EG9" s="60">
        <f t="shared" si="83"/>
        <v>0</v>
      </c>
    </row>
    <row r="10" spans="1:137" ht="12" customHeight="1" x14ac:dyDescent="0.2">
      <c r="A10" s="13">
        <v>4</v>
      </c>
      <c r="B10" s="343"/>
      <c r="C10" s="344"/>
      <c r="D10" s="346"/>
      <c r="E10" s="346"/>
      <c r="F10" s="346"/>
      <c r="G10" s="15"/>
      <c r="H10" s="318"/>
      <c r="I10" s="319"/>
      <c r="J10" s="318"/>
      <c r="K10" s="319"/>
      <c r="L10" s="13">
        <v>54</v>
      </c>
      <c r="M10" s="318"/>
      <c r="N10" s="345"/>
      <c r="O10" s="319"/>
      <c r="P10" s="346"/>
      <c r="Q10" s="346"/>
      <c r="R10" s="318"/>
      <c r="S10" s="345"/>
      <c r="T10" s="319"/>
      <c r="U10" s="343"/>
      <c r="V10" s="344"/>
      <c r="W10" s="318"/>
      <c r="X10" s="319"/>
      <c r="Z10" s="27" t="s">
        <v>89</v>
      </c>
      <c r="AA10" s="316" t="e">
        <f>(BX57+CB57)/X2</f>
        <v>#DIV/0!</v>
      </c>
      <c r="AB10" s="361"/>
      <c r="AC10" s="314" t="e">
        <f t="shared" ref="AC10:AC14" si="84">AG139/$X$2</f>
        <v>#DIV/0!</v>
      </c>
      <c r="AD10" s="315"/>
      <c r="AE10" s="37"/>
      <c r="AL10" s="30"/>
      <c r="AM10" s="30"/>
      <c r="AN10" s="30"/>
      <c r="AO10" s="161"/>
      <c r="AQ10" s="16">
        <f t="shared" si="0"/>
        <v>0</v>
      </c>
      <c r="AR10" s="16">
        <f t="shared" si="1"/>
        <v>6</v>
      </c>
      <c r="AS10" s="16">
        <f t="shared" si="2"/>
        <v>0</v>
      </c>
      <c r="AT10" s="16">
        <f t="shared" si="3"/>
        <v>0</v>
      </c>
      <c r="AU10" s="16">
        <f t="shared" si="4"/>
        <v>0</v>
      </c>
      <c r="AV10" s="16">
        <f t="shared" si="5"/>
        <v>7</v>
      </c>
      <c r="AW10" s="16">
        <f t="shared" si="6"/>
        <v>0</v>
      </c>
      <c r="AX10" s="16">
        <f t="shared" si="7"/>
        <v>0</v>
      </c>
      <c r="AZ10" s="16">
        <f t="shared" si="8"/>
        <v>0</v>
      </c>
      <c r="BA10" s="16">
        <f t="shared" si="9"/>
        <v>0</v>
      </c>
      <c r="BC10" s="60">
        <f t="shared" si="10"/>
        <v>0</v>
      </c>
      <c r="BD10" s="60">
        <f t="shared" si="11"/>
        <v>6</v>
      </c>
      <c r="BE10" s="60">
        <f t="shared" si="12"/>
        <v>0</v>
      </c>
      <c r="BF10" s="60">
        <f t="shared" si="13"/>
        <v>0</v>
      </c>
      <c r="BG10" s="60">
        <f t="shared" si="14"/>
        <v>0</v>
      </c>
      <c r="BH10" s="60">
        <f t="shared" si="15"/>
        <v>7</v>
      </c>
      <c r="BI10" s="60">
        <f t="shared" si="16"/>
        <v>0</v>
      </c>
      <c r="BJ10" s="60">
        <f t="shared" si="17"/>
        <v>0</v>
      </c>
      <c r="BL10" s="60">
        <f t="shared" si="18"/>
        <v>0</v>
      </c>
      <c r="BM10" s="60">
        <f t="shared" si="19"/>
        <v>6</v>
      </c>
      <c r="BN10" s="60">
        <f t="shared" si="20"/>
        <v>0</v>
      </c>
      <c r="BO10" s="60">
        <f t="shared" si="21"/>
        <v>0</v>
      </c>
      <c r="BP10" s="60">
        <f t="shared" si="22"/>
        <v>0</v>
      </c>
      <c r="BQ10" s="60">
        <f t="shared" si="23"/>
        <v>7</v>
      </c>
      <c r="BR10" s="60">
        <f t="shared" si="24"/>
        <v>0</v>
      </c>
      <c r="BS10" s="60">
        <f t="shared" si="25"/>
        <v>0</v>
      </c>
      <c r="BU10" s="60">
        <f t="shared" si="26"/>
        <v>0</v>
      </c>
      <c r="BV10" s="60">
        <f t="shared" si="27"/>
        <v>6</v>
      </c>
      <c r="BW10" s="60">
        <f t="shared" si="28"/>
        <v>0</v>
      </c>
      <c r="BX10" s="60">
        <f t="shared" si="29"/>
        <v>0</v>
      </c>
      <c r="BY10" s="60">
        <f t="shared" si="30"/>
        <v>0</v>
      </c>
      <c r="BZ10" s="60">
        <f t="shared" si="31"/>
        <v>7</v>
      </c>
      <c r="CA10" s="60">
        <f t="shared" si="32"/>
        <v>0</v>
      </c>
      <c r="CB10" s="60">
        <f t="shared" si="33"/>
        <v>0</v>
      </c>
      <c r="CD10" s="60">
        <f t="shared" si="34"/>
        <v>0</v>
      </c>
      <c r="CE10" s="60">
        <f t="shared" si="35"/>
        <v>6</v>
      </c>
      <c r="CF10" s="60">
        <f t="shared" si="36"/>
        <v>0</v>
      </c>
      <c r="CG10" s="60">
        <f t="shared" si="37"/>
        <v>0</v>
      </c>
      <c r="CH10" s="60">
        <f t="shared" si="38"/>
        <v>0</v>
      </c>
      <c r="CI10" s="60">
        <f t="shared" si="39"/>
        <v>7</v>
      </c>
      <c r="CJ10" s="60">
        <f t="shared" si="40"/>
        <v>0</v>
      </c>
      <c r="CK10" s="60">
        <f t="shared" si="41"/>
        <v>0</v>
      </c>
      <c r="CM10" s="60">
        <f t="shared" si="42"/>
        <v>0</v>
      </c>
      <c r="CN10" s="60">
        <f t="shared" si="43"/>
        <v>6</v>
      </c>
      <c r="CO10" s="60">
        <f t="shared" si="44"/>
        <v>0</v>
      </c>
      <c r="CP10" s="60">
        <f t="shared" si="45"/>
        <v>0</v>
      </c>
      <c r="CQ10" s="60">
        <f t="shared" si="46"/>
        <v>0</v>
      </c>
      <c r="CR10" s="60">
        <f t="shared" si="47"/>
        <v>7</v>
      </c>
      <c r="CS10" s="60">
        <f t="shared" si="48"/>
        <v>0</v>
      </c>
      <c r="CT10" s="60">
        <f t="shared" si="49"/>
        <v>0</v>
      </c>
      <c r="CV10" s="60">
        <f t="shared" si="50"/>
        <v>0</v>
      </c>
      <c r="CW10" s="60">
        <f t="shared" si="51"/>
        <v>6</v>
      </c>
      <c r="CX10" s="60">
        <f t="shared" si="52"/>
        <v>0</v>
      </c>
      <c r="CY10" s="60">
        <f t="shared" si="53"/>
        <v>0</v>
      </c>
      <c r="CZ10" s="60">
        <f t="shared" si="54"/>
        <v>0</v>
      </c>
      <c r="DA10" s="60">
        <f t="shared" si="55"/>
        <v>7</v>
      </c>
      <c r="DB10" s="60">
        <f t="shared" si="56"/>
        <v>0</v>
      </c>
      <c r="DC10" s="60">
        <f t="shared" si="57"/>
        <v>0</v>
      </c>
      <c r="DE10" s="60">
        <f t="shared" si="58"/>
        <v>0</v>
      </c>
      <c r="DF10" s="60">
        <f t="shared" si="59"/>
        <v>6</v>
      </c>
      <c r="DG10" s="60">
        <f t="shared" si="60"/>
        <v>0</v>
      </c>
      <c r="DH10" s="60">
        <f t="shared" si="61"/>
        <v>0</v>
      </c>
      <c r="DI10" s="60">
        <f t="shared" si="62"/>
        <v>0</v>
      </c>
      <c r="DJ10" s="60">
        <f t="shared" si="63"/>
        <v>7</v>
      </c>
      <c r="DK10" s="60">
        <f t="shared" si="64"/>
        <v>0</v>
      </c>
      <c r="DL10" s="60">
        <f t="shared" si="65"/>
        <v>0</v>
      </c>
      <c r="DN10" s="60">
        <f t="shared" si="66"/>
        <v>0</v>
      </c>
      <c r="DO10" s="60">
        <f t="shared" si="67"/>
        <v>0</v>
      </c>
      <c r="DP10" s="60">
        <f t="shared" si="68"/>
        <v>0</v>
      </c>
      <c r="DQ10" s="60">
        <f t="shared" si="69"/>
        <v>0</v>
      </c>
      <c r="DR10" s="60">
        <f t="shared" si="70"/>
        <v>0</v>
      </c>
      <c r="DS10" s="60">
        <f t="shared" si="71"/>
        <v>0</v>
      </c>
      <c r="DU10" s="60">
        <f t="shared" si="72"/>
        <v>0</v>
      </c>
      <c r="DV10" s="60">
        <f t="shared" si="73"/>
        <v>0</v>
      </c>
      <c r="DW10" s="60">
        <f t="shared" si="74"/>
        <v>0</v>
      </c>
      <c r="DX10" s="60">
        <f t="shared" si="75"/>
        <v>0</v>
      </c>
      <c r="DY10" s="60">
        <f t="shared" si="76"/>
        <v>0</v>
      </c>
      <c r="DZ10" s="60">
        <f t="shared" si="77"/>
        <v>0</v>
      </c>
      <c r="EB10" s="60">
        <f t="shared" si="78"/>
        <v>0</v>
      </c>
      <c r="EC10" s="60">
        <f t="shared" si="79"/>
        <v>0</v>
      </c>
      <c r="ED10" s="60">
        <f t="shared" si="80"/>
        <v>0</v>
      </c>
      <c r="EE10" s="60">
        <f t="shared" si="81"/>
        <v>0</v>
      </c>
      <c r="EF10" s="60">
        <f t="shared" si="82"/>
        <v>0</v>
      </c>
      <c r="EG10" s="60">
        <f t="shared" si="83"/>
        <v>0</v>
      </c>
    </row>
    <row r="11" spans="1:137" ht="12" customHeight="1" x14ac:dyDescent="0.3">
      <c r="A11" s="13">
        <v>5</v>
      </c>
      <c r="B11" s="343"/>
      <c r="C11" s="344"/>
      <c r="D11" s="346"/>
      <c r="E11" s="346"/>
      <c r="F11" s="346"/>
      <c r="G11" s="15"/>
      <c r="H11" s="318"/>
      <c r="I11" s="319"/>
      <c r="J11" s="318"/>
      <c r="K11" s="319"/>
      <c r="L11" s="13">
        <v>55</v>
      </c>
      <c r="M11" s="318"/>
      <c r="N11" s="345"/>
      <c r="O11" s="319"/>
      <c r="P11" s="346"/>
      <c r="Q11" s="346"/>
      <c r="R11" s="318"/>
      <c r="S11" s="345"/>
      <c r="T11" s="319"/>
      <c r="U11" s="343"/>
      <c r="V11" s="344"/>
      <c r="W11" s="318"/>
      <c r="X11" s="319"/>
      <c r="Z11" s="27" t="s">
        <v>90</v>
      </c>
      <c r="AA11" s="316" t="e">
        <f>(CG57+CK57)/X2</f>
        <v>#DIV/0!</v>
      </c>
      <c r="AB11" s="361"/>
      <c r="AC11" s="314" t="e">
        <f t="shared" si="84"/>
        <v>#DIV/0!</v>
      </c>
      <c r="AD11" s="315"/>
      <c r="AE11" s="37"/>
      <c r="AF11" s="320" t="s">
        <v>286</v>
      </c>
      <c r="AG11" s="321"/>
      <c r="AH11" s="321"/>
      <c r="AI11" s="321"/>
      <c r="AJ11" s="321"/>
      <c r="AK11" s="321"/>
      <c r="AL11" s="321"/>
      <c r="AM11" s="321"/>
      <c r="AN11" s="322"/>
      <c r="AO11" s="161"/>
      <c r="AQ11" s="16">
        <f t="shared" si="0"/>
        <v>0</v>
      </c>
      <c r="AR11" s="16">
        <f t="shared" si="1"/>
        <v>6</v>
      </c>
      <c r="AS11" s="16">
        <f t="shared" si="2"/>
        <v>0</v>
      </c>
      <c r="AT11" s="16">
        <f t="shared" si="3"/>
        <v>0</v>
      </c>
      <c r="AU11" s="16">
        <f t="shared" si="4"/>
        <v>0</v>
      </c>
      <c r="AV11" s="16">
        <f t="shared" si="5"/>
        <v>7</v>
      </c>
      <c r="AW11" s="16">
        <f t="shared" si="6"/>
        <v>0</v>
      </c>
      <c r="AX11" s="16">
        <f t="shared" si="7"/>
        <v>0</v>
      </c>
      <c r="AZ11" s="16">
        <f t="shared" si="8"/>
        <v>0</v>
      </c>
      <c r="BA11" s="16">
        <f t="shared" si="9"/>
        <v>0</v>
      </c>
      <c r="BC11" s="60">
        <f t="shared" si="10"/>
        <v>0</v>
      </c>
      <c r="BD11" s="60">
        <f t="shared" si="11"/>
        <v>6</v>
      </c>
      <c r="BE11" s="60">
        <f t="shared" si="12"/>
        <v>0</v>
      </c>
      <c r="BF11" s="60">
        <f t="shared" si="13"/>
        <v>0</v>
      </c>
      <c r="BG11" s="60">
        <f t="shared" si="14"/>
        <v>0</v>
      </c>
      <c r="BH11" s="60">
        <f t="shared" si="15"/>
        <v>7</v>
      </c>
      <c r="BI11" s="60">
        <f t="shared" si="16"/>
        <v>0</v>
      </c>
      <c r="BJ11" s="60">
        <f t="shared" si="17"/>
        <v>0</v>
      </c>
      <c r="BL11" s="60">
        <f t="shared" si="18"/>
        <v>0</v>
      </c>
      <c r="BM11" s="60">
        <f t="shared" si="19"/>
        <v>6</v>
      </c>
      <c r="BN11" s="60">
        <f t="shared" si="20"/>
        <v>0</v>
      </c>
      <c r="BO11" s="60">
        <f t="shared" si="21"/>
        <v>0</v>
      </c>
      <c r="BP11" s="60">
        <f t="shared" si="22"/>
        <v>0</v>
      </c>
      <c r="BQ11" s="60">
        <f t="shared" si="23"/>
        <v>7</v>
      </c>
      <c r="BR11" s="60">
        <f t="shared" si="24"/>
        <v>0</v>
      </c>
      <c r="BS11" s="60">
        <f t="shared" si="25"/>
        <v>0</v>
      </c>
      <c r="BU11" s="60">
        <f t="shared" si="26"/>
        <v>0</v>
      </c>
      <c r="BV11" s="60">
        <f t="shared" si="27"/>
        <v>6</v>
      </c>
      <c r="BW11" s="60">
        <f t="shared" si="28"/>
        <v>0</v>
      </c>
      <c r="BX11" s="60">
        <f t="shared" si="29"/>
        <v>0</v>
      </c>
      <c r="BY11" s="60">
        <f t="shared" si="30"/>
        <v>0</v>
      </c>
      <c r="BZ11" s="60">
        <f t="shared" si="31"/>
        <v>7</v>
      </c>
      <c r="CA11" s="60">
        <f t="shared" si="32"/>
        <v>0</v>
      </c>
      <c r="CB11" s="60">
        <f t="shared" si="33"/>
        <v>0</v>
      </c>
      <c r="CD11" s="60">
        <f t="shared" si="34"/>
        <v>0</v>
      </c>
      <c r="CE11" s="60">
        <f t="shared" si="35"/>
        <v>6</v>
      </c>
      <c r="CF11" s="60">
        <f t="shared" si="36"/>
        <v>0</v>
      </c>
      <c r="CG11" s="60">
        <f t="shared" si="37"/>
        <v>0</v>
      </c>
      <c r="CH11" s="60">
        <f t="shared" si="38"/>
        <v>0</v>
      </c>
      <c r="CI11" s="60">
        <f t="shared" si="39"/>
        <v>7</v>
      </c>
      <c r="CJ11" s="60">
        <f t="shared" si="40"/>
        <v>0</v>
      </c>
      <c r="CK11" s="60">
        <f t="shared" si="41"/>
        <v>0</v>
      </c>
      <c r="CM11" s="60">
        <f t="shared" si="42"/>
        <v>0</v>
      </c>
      <c r="CN11" s="60">
        <f t="shared" si="43"/>
        <v>6</v>
      </c>
      <c r="CO11" s="60">
        <f t="shared" si="44"/>
        <v>0</v>
      </c>
      <c r="CP11" s="60">
        <f t="shared" si="45"/>
        <v>0</v>
      </c>
      <c r="CQ11" s="60">
        <f t="shared" si="46"/>
        <v>0</v>
      </c>
      <c r="CR11" s="60">
        <f t="shared" si="47"/>
        <v>7</v>
      </c>
      <c r="CS11" s="60">
        <f t="shared" si="48"/>
        <v>0</v>
      </c>
      <c r="CT11" s="60">
        <f t="shared" si="49"/>
        <v>0</v>
      </c>
      <c r="CV11" s="60">
        <f t="shared" si="50"/>
        <v>0</v>
      </c>
      <c r="CW11" s="60">
        <f t="shared" si="51"/>
        <v>6</v>
      </c>
      <c r="CX11" s="60">
        <f t="shared" si="52"/>
        <v>0</v>
      </c>
      <c r="CY11" s="60">
        <f t="shared" si="53"/>
        <v>0</v>
      </c>
      <c r="CZ11" s="60">
        <f t="shared" si="54"/>
        <v>0</v>
      </c>
      <c r="DA11" s="60">
        <f t="shared" si="55"/>
        <v>7</v>
      </c>
      <c r="DB11" s="60">
        <f t="shared" si="56"/>
        <v>0</v>
      </c>
      <c r="DC11" s="60">
        <f t="shared" si="57"/>
        <v>0</v>
      </c>
      <c r="DE11" s="60">
        <f t="shared" si="58"/>
        <v>0</v>
      </c>
      <c r="DF11" s="60">
        <f t="shared" si="59"/>
        <v>6</v>
      </c>
      <c r="DG11" s="60">
        <f t="shared" si="60"/>
        <v>0</v>
      </c>
      <c r="DH11" s="60">
        <f t="shared" si="61"/>
        <v>0</v>
      </c>
      <c r="DI11" s="60">
        <f t="shared" si="62"/>
        <v>0</v>
      </c>
      <c r="DJ11" s="60">
        <f t="shared" si="63"/>
        <v>7</v>
      </c>
      <c r="DK11" s="60">
        <f t="shared" si="64"/>
        <v>0</v>
      </c>
      <c r="DL11" s="60">
        <f t="shared" si="65"/>
        <v>0</v>
      </c>
      <c r="DN11" s="60">
        <f t="shared" si="66"/>
        <v>0</v>
      </c>
      <c r="DO11" s="60">
        <f t="shared" si="67"/>
        <v>0</v>
      </c>
      <c r="DP11" s="60">
        <f t="shared" si="68"/>
        <v>0</v>
      </c>
      <c r="DQ11" s="60">
        <f t="shared" si="69"/>
        <v>0</v>
      </c>
      <c r="DR11" s="60">
        <f t="shared" si="70"/>
        <v>0</v>
      </c>
      <c r="DS11" s="60">
        <f t="shared" si="71"/>
        <v>0</v>
      </c>
      <c r="DU11" s="60">
        <f t="shared" si="72"/>
        <v>0</v>
      </c>
      <c r="DV11" s="60">
        <f t="shared" si="73"/>
        <v>0</v>
      </c>
      <c r="DW11" s="60">
        <f t="shared" si="74"/>
        <v>0</v>
      </c>
      <c r="DX11" s="60">
        <f t="shared" si="75"/>
        <v>0</v>
      </c>
      <c r="DY11" s="60">
        <f t="shared" si="76"/>
        <v>0</v>
      </c>
      <c r="DZ11" s="60">
        <f t="shared" si="77"/>
        <v>0</v>
      </c>
      <c r="EB11" s="60">
        <f t="shared" si="78"/>
        <v>0</v>
      </c>
      <c r="EC11" s="60">
        <f t="shared" si="79"/>
        <v>0</v>
      </c>
      <c r="ED11" s="60">
        <f t="shared" si="80"/>
        <v>0</v>
      </c>
      <c r="EE11" s="60">
        <f t="shared" si="81"/>
        <v>0</v>
      </c>
      <c r="EF11" s="60">
        <f t="shared" si="82"/>
        <v>0</v>
      </c>
      <c r="EG11" s="60">
        <f t="shared" si="83"/>
        <v>0</v>
      </c>
    </row>
    <row r="12" spans="1:137" ht="12" customHeight="1" x14ac:dyDescent="0.3">
      <c r="A12" s="13">
        <v>6</v>
      </c>
      <c r="B12" s="343"/>
      <c r="C12" s="344"/>
      <c r="D12" s="346"/>
      <c r="E12" s="346"/>
      <c r="F12" s="346"/>
      <c r="G12" s="15"/>
      <c r="H12" s="318"/>
      <c r="I12" s="319"/>
      <c r="J12" s="318"/>
      <c r="K12" s="319"/>
      <c r="L12" s="13">
        <v>56</v>
      </c>
      <c r="M12" s="318"/>
      <c r="N12" s="345"/>
      <c r="O12" s="319"/>
      <c r="P12" s="346"/>
      <c r="Q12" s="346"/>
      <c r="R12" s="318"/>
      <c r="S12" s="345"/>
      <c r="T12" s="319"/>
      <c r="U12" s="343"/>
      <c r="V12" s="344"/>
      <c r="W12" s="318"/>
      <c r="X12" s="319"/>
      <c r="Z12" s="27" t="s">
        <v>91</v>
      </c>
      <c r="AA12" s="316" t="e">
        <f>(CP57+CT57)/X2</f>
        <v>#DIV/0!</v>
      </c>
      <c r="AB12" s="361"/>
      <c r="AC12" s="314" t="e">
        <f t="shared" si="84"/>
        <v>#DIV/0!</v>
      </c>
      <c r="AD12" s="315"/>
      <c r="AE12" s="37"/>
      <c r="AF12" s="323"/>
      <c r="AG12" s="324"/>
      <c r="AH12" s="324"/>
      <c r="AI12" s="324"/>
      <c r="AJ12" s="324"/>
      <c r="AK12" s="324"/>
      <c r="AL12" s="324"/>
      <c r="AM12" s="324"/>
      <c r="AN12" s="325"/>
      <c r="AO12" s="161"/>
      <c r="AQ12" s="16">
        <f t="shared" si="0"/>
        <v>0</v>
      </c>
      <c r="AR12" s="16">
        <f t="shared" si="1"/>
        <v>6</v>
      </c>
      <c r="AS12" s="16">
        <f t="shared" si="2"/>
        <v>0</v>
      </c>
      <c r="AT12" s="16">
        <f t="shared" si="3"/>
        <v>0</v>
      </c>
      <c r="AU12" s="16">
        <f t="shared" si="4"/>
        <v>0</v>
      </c>
      <c r="AV12" s="16">
        <f t="shared" si="5"/>
        <v>7</v>
      </c>
      <c r="AW12" s="16">
        <f t="shared" si="6"/>
        <v>0</v>
      </c>
      <c r="AX12" s="16">
        <f t="shared" si="7"/>
        <v>0</v>
      </c>
      <c r="AZ12" s="16">
        <f t="shared" si="8"/>
        <v>0</v>
      </c>
      <c r="BA12" s="16">
        <f t="shared" si="9"/>
        <v>0</v>
      </c>
      <c r="BC12" s="60">
        <f t="shared" si="10"/>
        <v>0</v>
      </c>
      <c r="BD12" s="60">
        <f t="shared" si="11"/>
        <v>6</v>
      </c>
      <c r="BE12" s="60">
        <f t="shared" si="12"/>
        <v>0</v>
      </c>
      <c r="BF12" s="60">
        <f t="shared" si="13"/>
        <v>0</v>
      </c>
      <c r="BG12" s="60">
        <f t="shared" si="14"/>
        <v>0</v>
      </c>
      <c r="BH12" s="60">
        <f t="shared" si="15"/>
        <v>7</v>
      </c>
      <c r="BI12" s="60">
        <f t="shared" si="16"/>
        <v>0</v>
      </c>
      <c r="BJ12" s="60">
        <f t="shared" si="17"/>
        <v>0</v>
      </c>
      <c r="BL12" s="60">
        <f t="shared" si="18"/>
        <v>0</v>
      </c>
      <c r="BM12" s="60">
        <f t="shared" si="19"/>
        <v>6</v>
      </c>
      <c r="BN12" s="60">
        <f t="shared" si="20"/>
        <v>0</v>
      </c>
      <c r="BO12" s="60">
        <f t="shared" si="21"/>
        <v>0</v>
      </c>
      <c r="BP12" s="60">
        <f t="shared" si="22"/>
        <v>0</v>
      </c>
      <c r="BQ12" s="60">
        <f t="shared" si="23"/>
        <v>7</v>
      </c>
      <c r="BR12" s="60">
        <f t="shared" si="24"/>
        <v>0</v>
      </c>
      <c r="BS12" s="60">
        <f t="shared" si="25"/>
        <v>0</v>
      </c>
      <c r="BU12" s="60">
        <f t="shared" si="26"/>
        <v>0</v>
      </c>
      <c r="BV12" s="60">
        <f t="shared" si="27"/>
        <v>6</v>
      </c>
      <c r="BW12" s="60">
        <f t="shared" si="28"/>
        <v>0</v>
      </c>
      <c r="BX12" s="60">
        <f t="shared" si="29"/>
        <v>0</v>
      </c>
      <c r="BY12" s="60">
        <f t="shared" si="30"/>
        <v>0</v>
      </c>
      <c r="BZ12" s="60">
        <f t="shared" si="31"/>
        <v>7</v>
      </c>
      <c r="CA12" s="60">
        <f t="shared" si="32"/>
        <v>0</v>
      </c>
      <c r="CB12" s="60">
        <f t="shared" si="33"/>
        <v>0</v>
      </c>
      <c r="CD12" s="60">
        <f t="shared" si="34"/>
        <v>0</v>
      </c>
      <c r="CE12" s="60">
        <f t="shared" si="35"/>
        <v>6</v>
      </c>
      <c r="CF12" s="60">
        <f t="shared" si="36"/>
        <v>0</v>
      </c>
      <c r="CG12" s="60">
        <f t="shared" si="37"/>
        <v>0</v>
      </c>
      <c r="CH12" s="60">
        <f t="shared" si="38"/>
        <v>0</v>
      </c>
      <c r="CI12" s="60">
        <f t="shared" si="39"/>
        <v>7</v>
      </c>
      <c r="CJ12" s="60">
        <f t="shared" si="40"/>
        <v>0</v>
      </c>
      <c r="CK12" s="60">
        <f t="shared" si="41"/>
        <v>0</v>
      </c>
      <c r="CM12" s="60">
        <f t="shared" si="42"/>
        <v>0</v>
      </c>
      <c r="CN12" s="60">
        <f t="shared" si="43"/>
        <v>6</v>
      </c>
      <c r="CO12" s="60">
        <f t="shared" si="44"/>
        <v>0</v>
      </c>
      <c r="CP12" s="60">
        <f t="shared" si="45"/>
        <v>0</v>
      </c>
      <c r="CQ12" s="60">
        <f t="shared" si="46"/>
        <v>0</v>
      </c>
      <c r="CR12" s="60">
        <f t="shared" si="47"/>
        <v>7</v>
      </c>
      <c r="CS12" s="60">
        <f t="shared" si="48"/>
        <v>0</v>
      </c>
      <c r="CT12" s="60">
        <f t="shared" si="49"/>
        <v>0</v>
      </c>
      <c r="CV12" s="60">
        <f t="shared" si="50"/>
        <v>0</v>
      </c>
      <c r="CW12" s="60">
        <f t="shared" si="51"/>
        <v>6</v>
      </c>
      <c r="CX12" s="60">
        <f t="shared" si="52"/>
        <v>0</v>
      </c>
      <c r="CY12" s="60">
        <f t="shared" si="53"/>
        <v>0</v>
      </c>
      <c r="CZ12" s="60">
        <f t="shared" si="54"/>
        <v>0</v>
      </c>
      <c r="DA12" s="60">
        <f t="shared" si="55"/>
        <v>7</v>
      </c>
      <c r="DB12" s="60">
        <f t="shared" si="56"/>
        <v>0</v>
      </c>
      <c r="DC12" s="60">
        <f t="shared" si="57"/>
        <v>0</v>
      </c>
      <c r="DE12" s="60">
        <f t="shared" si="58"/>
        <v>0</v>
      </c>
      <c r="DF12" s="60">
        <f t="shared" si="59"/>
        <v>6</v>
      </c>
      <c r="DG12" s="60">
        <f t="shared" si="60"/>
        <v>0</v>
      </c>
      <c r="DH12" s="60">
        <f t="shared" si="61"/>
        <v>0</v>
      </c>
      <c r="DI12" s="60">
        <f t="shared" si="62"/>
        <v>0</v>
      </c>
      <c r="DJ12" s="60">
        <f t="shared" si="63"/>
        <v>7</v>
      </c>
      <c r="DK12" s="60">
        <f t="shared" si="64"/>
        <v>0</v>
      </c>
      <c r="DL12" s="60">
        <f t="shared" si="65"/>
        <v>0</v>
      </c>
      <c r="DN12" s="60">
        <f t="shared" si="66"/>
        <v>0</v>
      </c>
      <c r="DO12" s="60">
        <f t="shared" si="67"/>
        <v>0</v>
      </c>
      <c r="DP12" s="60">
        <f t="shared" si="68"/>
        <v>0</v>
      </c>
      <c r="DQ12" s="60">
        <f t="shared" si="69"/>
        <v>0</v>
      </c>
      <c r="DR12" s="60">
        <f t="shared" si="70"/>
        <v>0</v>
      </c>
      <c r="DS12" s="60">
        <f t="shared" si="71"/>
        <v>0</v>
      </c>
      <c r="DU12" s="60">
        <f t="shared" si="72"/>
        <v>0</v>
      </c>
      <c r="DV12" s="60">
        <f t="shared" si="73"/>
        <v>0</v>
      </c>
      <c r="DW12" s="60">
        <f t="shared" si="74"/>
        <v>0</v>
      </c>
      <c r="DX12" s="60">
        <f t="shared" si="75"/>
        <v>0</v>
      </c>
      <c r="DY12" s="60">
        <f t="shared" si="76"/>
        <v>0</v>
      </c>
      <c r="DZ12" s="60">
        <f t="shared" si="77"/>
        <v>0</v>
      </c>
      <c r="EB12" s="60">
        <f t="shared" si="78"/>
        <v>0</v>
      </c>
      <c r="EC12" s="60">
        <f t="shared" si="79"/>
        <v>0</v>
      </c>
      <c r="ED12" s="60">
        <f t="shared" si="80"/>
        <v>0</v>
      </c>
      <c r="EE12" s="60">
        <f t="shared" si="81"/>
        <v>0</v>
      </c>
      <c r="EF12" s="60">
        <f t="shared" si="82"/>
        <v>0</v>
      </c>
      <c r="EG12" s="60">
        <f t="shared" si="83"/>
        <v>0</v>
      </c>
    </row>
    <row r="13" spans="1:137" ht="12" customHeight="1" x14ac:dyDescent="0.3">
      <c r="A13" s="13">
        <v>7</v>
      </c>
      <c r="B13" s="343"/>
      <c r="C13" s="344"/>
      <c r="D13" s="346"/>
      <c r="E13" s="346"/>
      <c r="F13" s="346"/>
      <c r="G13" s="15"/>
      <c r="H13" s="318"/>
      <c r="I13" s="319"/>
      <c r="J13" s="318"/>
      <c r="K13" s="319"/>
      <c r="L13" s="13">
        <v>57</v>
      </c>
      <c r="M13" s="318"/>
      <c r="N13" s="345"/>
      <c r="O13" s="319"/>
      <c r="P13" s="346"/>
      <c r="Q13" s="346"/>
      <c r="R13" s="318"/>
      <c r="S13" s="345"/>
      <c r="T13" s="319"/>
      <c r="U13" s="343"/>
      <c r="V13" s="344"/>
      <c r="W13" s="318"/>
      <c r="X13" s="319"/>
      <c r="Z13" s="27" t="s">
        <v>92</v>
      </c>
      <c r="AA13" s="316" t="e">
        <f>(CY57+DC57)/X2</f>
        <v>#DIV/0!</v>
      </c>
      <c r="AB13" s="361"/>
      <c r="AC13" s="314" t="e">
        <f t="shared" si="84"/>
        <v>#DIV/0!</v>
      </c>
      <c r="AD13" s="315"/>
      <c r="AE13" s="37"/>
      <c r="AF13" s="323"/>
      <c r="AG13" s="324"/>
      <c r="AH13" s="324"/>
      <c r="AI13" s="324"/>
      <c r="AJ13" s="324"/>
      <c r="AK13" s="324"/>
      <c r="AL13" s="324"/>
      <c r="AM13" s="324"/>
      <c r="AN13" s="325"/>
      <c r="AO13" s="161"/>
      <c r="AQ13" s="16">
        <f t="shared" si="0"/>
        <v>0</v>
      </c>
      <c r="AR13" s="16">
        <f t="shared" si="1"/>
        <v>6</v>
      </c>
      <c r="AS13" s="16">
        <f t="shared" si="2"/>
        <v>0</v>
      </c>
      <c r="AT13" s="16">
        <f t="shared" si="3"/>
        <v>0</v>
      </c>
      <c r="AU13" s="16">
        <f t="shared" si="4"/>
        <v>0</v>
      </c>
      <c r="AV13" s="16">
        <f t="shared" si="5"/>
        <v>7</v>
      </c>
      <c r="AW13" s="16">
        <f t="shared" si="6"/>
        <v>0</v>
      </c>
      <c r="AX13" s="16">
        <f t="shared" si="7"/>
        <v>0</v>
      </c>
      <c r="AZ13" s="16">
        <f t="shared" si="8"/>
        <v>0</v>
      </c>
      <c r="BA13" s="16">
        <f t="shared" si="9"/>
        <v>0</v>
      </c>
      <c r="BC13" s="60">
        <f t="shared" si="10"/>
        <v>0</v>
      </c>
      <c r="BD13" s="60">
        <f t="shared" si="11"/>
        <v>6</v>
      </c>
      <c r="BE13" s="60">
        <f t="shared" si="12"/>
        <v>0</v>
      </c>
      <c r="BF13" s="60">
        <f t="shared" si="13"/>
        <v>0</v>
      </c>
      <c r="BG13" s="60">
        <f t="shared" si="14"/>
        <v>0</v>
      </c>
      <c r="BH13" s="60">
        <f t="shared" si="15"/>
        <v>7</v>
      </c>
      <c r="BI13" s="60">
        <f t="shared" si="16"/>
        <v>0</v>
      </c>
      <c r="BJ13" s="60">
        <f t="shared" si="17"/>
        <v>0</v>
      </c>
      <c r="BL13" s="60">
        <f t="shared" si="18"/>
        <v>0</v>
      </c>
      <c r="BM13" s="60">
        <f t="shared" si="19"/>
        <v>6</v>
      </c>
      <c r="BN13" s="60">
        <f t="shared" si="20"/>
        <v>0</v>
      </c>
      <c r="BO13" s="60">
        <f t="shared" si="21"/>
        <v>0</v>
      </c>
      <c r="BP13" s="60">
        <f t="shared" si="22"/>
        <v>0</v>
      </c>
      <c r="BQ13" s="60">
        <f t="shared" si="23"/>
        <v>7</v>
      </c>
      <c r="BR13" s="60">
        <f t="shared" si="24"/>
        <v>0</v>
      </c>
      <c r="BS13" s="60">
        <f t="shared" si="25"/>
        <v>0</v>
      </c>
      <c r="BU13" s="60">
        <f t="shared" si="26"/>
        <v>0</v>
      </c>
      <c r="BV13" s="60">
        <f t="shared" si="27"/>
        <v>6</v>
      </c>
      <c r="BW13" s="60">
        <f t="shared" si="28"/>
        <v>0</v>
      </c>
      <c r="BX13" s="60">
        <f t="shared" si="29"/>
        <v>0</v>
      </c>
      <c r="BY13" s="60">
        <f t="shared" si="30"/>
        <v>0</v>
      </c>
      <c r="BZ13" s="60">
        <f t="shared" si="31"/>
        <v>7</v>
      </c>
      <c r="CA13" s="60">
        <f t="shared" si="32"/>
        <v>0</v>
      </c>
      <c r="CB13" s="60">
        <f t="shared" si="33"/>
        <v>0</v>
      </c>
      <c r="CD13" s="60">
        <f t="shared" si="34"/>
        <v>0</v>
      </c>
      <c r="CE13" s="60">
        <f t="shared" si="35"/>
        <v>6</v>
      </c>
      <c r="CF13" s="60">
        <f t="shared" si="36"/>
        <v>0</v>
      </c>
      <c r="CG13" s="60">
        <f t="shared" si="37"/>
        <v>0</v>
      </c>
      <c r="CH13" s="60">
        <f t="shared" si="38"/>
        <v>0</v>
      </c>
      <c r="CI13" s="60">
        <f t="shared" si="39"/>
        <v>7</v>
      </c>
      <c r="CJ13" s="60">
        <f t="shared" si="40"/>
        <v>0</v>
      </c>
      <c r="CK13" s="60">
        <f t="shared" si="41"/>
        <v>0</v>
      </c>
      <c r="CM13" s="60">
        <f t="shared" si="42"/>
        <v>0</v>
      </c>
      <c r="CN13" s="60">
        <f t="shared" si="43"/>
        <v>6</v>
      </c>
      <c r="CO13" s="60">
        <f t="shared" si="44"/>
        <v>0</v>
      </c>
      <c r="CP13" s="60">
        <f t="shared" si="45"/>
        <v>0</v>
      </c>
      <c r="CQ13" s="60">
        <f t="shared" si="46"/>
        <v>0</v>
      </c>
      <c r="CR13" s="60">
        <f t="shared" si="47"/>
        <v>7</v>
      </c>
      <c r="CS13" s="60">
        <f t="shared" si="48"/>
        <v>0</v>
      </c>
      <c r="CT13" s="60">
        <f t="shared" si="49"/>
        <v>0</v>
      </c>
      <c r="CV13" s="60">
        <f t="shared" si="50"/>
        <v>0</v>
      </c>
      <c r="CW13" s="60">
        <f t="shared" si="51"/>
        <v>6</v>
      </c>
      <c r="CX13" s="60">
        <f t="shared" si="52"/>
        <v>0</v>
      </c>
      <c r="CY13" s="60">
        <f t="shared" si="53"/>
        <v>0</v>
      </c>
      <c r="CZ13" s="60">
        <f t="shared" si="54"/>
        <v>0</v>
      </c>
      <c r="DA13" s="60">
        <f t="shared" si="55"/>
        <v>7</v>
      </c>
      <c r="DB13" s="60">
        <f t="shared" si="56"/>
        <v>0</v>
      </c>
      <c r="DC13" s="60">
        <f t="shared" si="57"/>
        <v>0</v>
      </c>
      <c r="DE13" s="60">
        <f t="shared" si="58"/>
        <v>0</v>
      </c>
      <c r="DF13" s="60">
        <f t="shared" si="59"/>
        <v>6</v>
      </c>
      <c r="DG13" s="60">
        <f t="shared" si="60"/>
        <v>0</v>
      </c>
      <c r="DH13" s="60">
        <f t="shared" si="61"/>
        <v>0</v>
      </c>
      <c r="DI13" s="60">
        <f t="shared" si="62"/>
        <v>0</v>
      </c>
      <c r="DJ13" s="60">
        <f t="shared" si="63"/>
        <v>7</v>
      </c>
      <c r="DK13" s="60">
        <f t="shared" si="64"/>
        <v>0</v>
      </c>
      <c r="DL13" s="60">
        <f t="shared" si="65"/>
        <v>0</v>
      </c>
      <c r="DN13" s="60">
        <f t="shared" si="66"/>
        <v>0</v>
      </c>
      <c r="DO13" s="60">
        <f t="shared" si="67"/>
        <v>0</v>
      </c>
      <c r="DP13" s="60">
        <f t="shared" si="68"/>
        <v>0</v>
      </c>
      <c r="DQ13" s="60">
        <f t="shared" si="69"/>
        <v>0</v>
      </c>
      <c r="DR13" s="60">
        <f t="shared" si="70"/>
        <v>0</v>
      </c>
      <c r="DS13" s="60">
        <f t="shared" si="71"/>
        <v>0</v>
      </c>
      <c r="DU13" s="60">
        <f t="shared" si="72"/>
        <v>0</v>
      </c>
      <c r="DV13" s="60">
        <f t="shared" si="73"/>
        <v>0</v>
      </c>
      <c r="DW13" s="60">
        <f t="shared" si="74"/>
        <v>0</v>
      </c>
      <c r="DX13" s="60">
        <f t="shared" si="75"/>
        <v>0</v>
      </c>
      <c r="DY13" s="60">
        <f t="shared" si="76"/>
        <v>0</v>
      </c>
      <c r="DZ13" s="60">
        <f t="shared" si="77"/>
        <v>0</v>
      </c>
      <c r="EB13" s="60">
        <f t="shared" si="78"/>
        <v>0</v>
      </c>
      <c r="EC13" s="60">
        <f t="shared" si="79"/>
        <v>0</v>
      </c>
      <c r="ED13" s="60">
        <f t="shared" si="80"/>
        <v>0</v>
      </c>
      <c r="EE13" s="60">
        <f t="shared" si="81"/>
        <v>0</v>
      </c>
      <c r="EF13" s="60">
        <f t="shared" si="82"/>
        <v>0</v>
      </c>
      <c r="EG13" s="60">
        <f t="shared" si="83"/>
        <v>0</v>
      </c>
    </row>
    <row r="14" spans="1:137" ht="12" customHeight="1" x14ac:dyDescent="0.3">
      <c r="A14" s="13">
        <v>8</v>
      </c>
      <c r="B14" s="343"/>
      <c r="C14" s="344"/>
      <c r="D14" s="346"/>
      <c r="E14" s="346"/>
      <c r="F14" s="346"/>
      <c r="G14" s="15"/>
      <c r="H14" s="318"/>
      <c r="I14" s="319"/>
      <c r="J14" s="318"/>
      <c r="K14" s="319"/>
      <c r="L14" s="13">
        <v>58</v>
      </c>
      <c r="M14" s="318"/>
      <c r="N14" s="345"/>
      <c r="O14" s="319"/>
      <c r="P14" s="346"/>
      <c r="Q14" s="346"/>
      <c r="R14" s="318"/>
      <c r="S14" s="345"/>
      <c r="T14" s="319"/>
      <c r="U14" s="343"/>
      <c r="V14" s="344"/>
      <c r="W14" s="318"/>
      <c r="X14" s="319"/>
      <c r="Z14" s="27" t="s">
        <v>151</v>
      </c>
      <c r="AA14" s="316" t="e">
        <f>(DH57+DL57)/X2</f>
        <v>#DIV/0!</v>
      </c>
      <c r="AB14" s="361"/>
      <c r="AC14" s="314" t="e">
        <f t="shared" si="84"/>
        <v>#DIV/0!</v>
      </c>
      <c r="AD14" s="315"/>
      <c r="AE14" s="37"/>
      <c r="AF14" s="326"/>
      <c r="AG14" s="327"/>
      <c r="AH14" s="327"/>
      <c r="AI14" s="327"/>
      <c r="AJ14" s="327"/>
      <c r="AK14" s="327"/>
      <c r="AL14" s="327"/>
      <c r="AM14" s="327"/>
      <c r="AN14" s="328"/>
      <c r="AO14" s="154"/>
      <c r="AQ14" s="16">
        <f t="shared" si="0"/>
        <v>0</v>
      </c>
      <c r="AR14" s="16">
        <f t="shared" si="1"/>
        <v>6</v>
      </c>
      <c r="AS14" s="16">
        <f t="shared" si="2"/>
        <v>0</v>
      </c>
      <c r="AT14" s="16">
        <f t="shared" si="3"/>
        <v>0</v>
      </c>
      <c r="AU14" s="16">
        <f t="shared" si="4"/>
        <v>0</v>
      </c>
      <c r="AV14" s="16">
        <f t="shared" si="5"/>
        <v>7</v>
      </c>
      <c r="AW14" s="16">
        <f t="shared" si="6"/>
        <v>0</v>
      </c>
      <c r="AX14" s="16">
        <f t="shared" si="7"/>
        <v>0</v>
      </c>
      <c r="AZ14" s="16">
        <f t="shared" si="8"/>
        <v>0</v>
      </c>
      <c r="BA14" s="16">
        <f t="shared" si="9"/>
        <v>0</v>
      </c>
      <c r="BC14" s="60">
        <f t="shared" si="10"/>
        <v>0</v>
      </c>
      <c r="BD14" s="60">
        <f t="shared" si="11"/>
        <v>6</v>
      </c>
      <c r="BE14" s="60">
        <f t="shared" si="12"/>
        <v>0</v>
      </c>
      <c r="BF14" s="60">
        <f t="shared" si="13"/>
        <v>0</v>
      </c>
      <c r="BG14" s="60">
        <f t="shared" si="14"/>
        <v>0</v>
      </c>
      <c r="BH14" s="60">
        <f t="shared" si="15"/>
        <v>7</v>
      </c>
      <c r="BI14" s="60">
        <f t="shared" si="16"/>
        <v>0</v>
      </c>
      <c r="BJ14" s="60">
        <f t="shared" si="17"/>
        <v>0</v>
      </c>
      <c r="BL14" s="60">
        <f t="shared" si="18"/>
        <v>0</v>
      </c>
      <c r="BM14" s="60">
        <f t="shared" si="19"/>
        <v>6</v>
      </c>
      <c r="BN14" s="60">
        <f t="shared" si="20"/>
        <v>0</v>
      </c>
      <c r="BO14" s="60">
        <f t="shared" si="21"/>
        <v>0</v>
      </c>
      <c r="BP14" s="60">
        <f t="shared" si="22"/>
        <v>0</v>
      </c>
      <c r="BQ14" s="60">
        <f t="shared" si="23"/>
        <v>7</v>
      </c>
      <c r="BR14" s="60">
        <f t="shared" si="24"/>
        <v>0</v>
      </c>
      <c r="BS14" s="60">
        <f t="shared" si="25"/>
        <v>0</v>
      </c>
      <c r="BU14" s="60">
        <f t="shared" si="26"/>
        <v>0</v>
      </c>
      <c r="BV14" s="60">
        <f t="shared" si="27"/>
        <v>6</v>
      </c>
      <c r="BW14" s="60">
        <f t="shared" si="28"/>
        <v>0</v>
      </c>
      <c r="BX14" s="60">
        <f t="shared" si="29"/>
        <v>0</v>
      </c>
      <c r="BY14" s="60">
        <f t="shared" si="30"/>
        <v>0</v>
      </c>
      <c r="BZ14" s="60">
        <f t="shared" si="31"/>
        <v>7</v>
      </c>
      <c r="CA14" s="60">
        <f t="shared" si="32"/>
        <v>0</v>
      </c>
      <c r="CB14" s="60">
        <f t="shared" si="33"/>
        <v>0</v>
      </c>
      <c r="CD14" s="60">
        <f t="shared" si="34"/>
        <v>0</v>
      </c>
      <c r="CE14" s="60">
        <f t="shared" si="35"/>
        <v>6</v>
      </c>
      <c r="CF14" s="60">
        <f t="shared" si="36"/>
        <v>0</v>
      </c>
      <c r="CG14" s="60">
        <f t="shared" si="37"/>
        <v>0</v>
      </c>
      <c r="CH14" s="60">
        <f t="shared" si="38"/>
        <v>0</v>
      </c>
      <c r="CI14" s="60">
        <f t="shared" si="39"/>
        <v>7</v>
      </c>
      <c r="CJ14" s="60">
        <f t="shared" si="40"/>
        <v>0</v>
      </c>
      <c r="CK14" s="60">
        <f t="shared" si="41"/>
        <v>0</v>
      </c>
      <c r="CM14" s="60">
        <f t="shared" si="42"/>
        <v>0</v>
      </c>
      <c r="CN14" s="60">
        <f t="shared" si="43"/>
        <v>6</v>
      </c>
      <c r="CO14" s="60">
        <f t="shared" si="44"/>
        <v>0</v>
      </c>
      <c r="CP14" s="60">
        <f t="shared" si="45"/>
        <v>0</v>
      </c>
      <c r="CQ14" s="60">
        <f t="shared" si="46"/>
        <v>0</v>
      </c>
      <c r="CR14" s="60">
        <f t="shared" si="47"/>
        <v>7</v>
      </c>
      <c r="CS14" s="60">
        <f t="shared" si="48"/>
        <v>0</v>
      </c>
      <c r="CT14" s="60">
        <f t="shared" si="49"/>
        <v>0</v>
      </c>
      <c r="CV14" s="60">
        <f t="shared" si="50"/>
        <v>0</v>
      </c>
      <c r="CW14" s="60">
        <f t="shared" si="51"/>
        <v>6</v>
      </c>
      <c r="CX14" s="60">
        <f t="shared" si="52"/>
        <v>0</v>
      </c>
      <c r="CY14" s="60">
        <f t="shared" si="53"/>
        <v>0</v>
      </c>
      <c r="CZ14" s="60">
        <f t="shared" si="54"/>
        <v>0</v>
      </c>
      <c r="DA14" s="60">
        <f t="shared" si="55"/>
        <v>7</v>
      </c>
      <c r="DB14" s="60">
        <f t="shared" si="56"/>
        <v>0</v>
      </c>
      <c r="DC14" s="60">
        <f t="shared" si="57"/>
        <v>0</v>
      </c>
      <c r="DE14" s="60">
        <f t="shared" si="58"/>
        <v>0</v>
      </c>
      <c r="DF14" s="60">
        <f t="shared" si="59"/>
        <v>6</v>
      </c>
      <c r="DG14" s="60">
        <f t="shared" si="60"/>
        <v>0</v>
      </c>
      <c r="DH14" s="60">
        <f t="shared" si="61"/>
        <v>0</v>
      </c>
      <c r="DI14" s="60">
        <f t="shared" si="62"/>
        <v>0</v>
      </c>
      <c r="DJ14" s="60">
        <f t="shared" si="63"/>
        <v>7</v>
      </c>
      <c r="DK14" s="60">
        <f t="shared" si="64"/>
        <v>0</v>
      </c>
      <c r="DL14" s="60">
        <f t="shared" si="65"/>
        <v>0</v>
      </c>
      <c r="DN14" s="60">
        <f t="shared" si="66"/>
        <v>0</v>
      </c>
      <c r="DO14" s="60">
        <f t="shared" si="67"/>
        <v>0</v>
      </c>
      <c r="DP14" s="60">
        <f t="shared" si="68"/>
        <v>0</v>
      </c>
      <c r="DQ14" s="60">
        <f t="shared" si="69"/>
        <v>0</v>
      </c>
      <c r="DR14" s="60">
        <f t="shared" si="70"/>
        <v>0</v>
      </c>
      <c r="DS14" s="60">
        <f t="shared" si="71"/>
        <v>0</v>
      </c>
      <c r="DU14" s="60">
        <f t="shared" si="72"/>
        <v>0</v>
      </c>
      <c r="DV14" s="60">
        <f t="shared" si="73"/>
        <v>0</v>
      </c>
      <c r="DW14" s="60">
        <f t="shared" si="74"/>
        <v>0</v>
      </c>
      <c r="DX14" s="60">
        <f t="shared" si="75"/>
        <v>0</v>
      </c>
      <c r="DY14" s="60">
        <f t="shared" si="76"/>
        <v>0</v>
      </c>
      <c r="DZ14" s="60">
        <f t="shared" si="77"/>
        <v>0</v>
      </c>
      <c r="EB14" s="60">
        <f t="shared" si="78"/>
        <v>0</v>
      </c>
      <c r="EC14" s="60">
        <f t="shared" si="79"/>
        <v>0</v>
      </c>
      <c r="ED14" s="60">
        <f t="shared" si="80"/>
        <v>0</v>
      </c>
      <c r="EE14" s="60">
        <f t="shared" si="81"/>
        <v>0</v>
      </c>
      <c r="EF14" s="60">
        <f t="shared" si="82"/>
        <v>0</v>
      </c>
      <c r="EG14" s="60">
        <f t="shared" si="83"/>
        <v>0</v>
      </c>
    </row>
    <row r="15" spans="1:137" ht="12" customHeight="1" x14ac:dyDescent="0.2">
      <c r="A15" s="13">
        <v>9</v>
      </c>
      <c r="B15" s="343"/>
      <c r="C15" s="344"/>
      <c r="D15" s="346"/>
      <c r="E15" s="346"/>
      <c r="F15" s="346"/>
      <c r="G15" s="15"/>
      <c r="H15" s="318"/>
      <c r="I15" s="319"/>
      <c r="J15" s="318"/>
      <c r="K15" s="319"/>
      <c r="L15" s="13">
        <v>59</v>
      </c>
      <c r="M15" s="318"/>
      <c r="N15" s="345"/>
      <c r="O15" s="319"/>
      <c r="P15" s="346"/>
      <c r="Q15" s="346"/>
      <c r="R15" s="318"/>
      <c r="S15" s="345"/>
      <c r="T15" s="319"/>
      <c r="U15" s="343"/>
      <c r="V15" s="344"/>
      <c r="W15" s="318"/>
      <c r="X15" s="319"/>
      <c r="Z15" s="27" t="s">
        <v>56</v>
      </c>
      <c r="AA15" s="316" t="e">
        <f>(AT57+AX57)/X2</f>
        <v>#DIV/0!</v>
      </c>
      <c r="AB15" s="361"/>
      <c r="AC15" s="314" t="e">
        <f>AG144/$X$2</f>
        <v>#DIV/0!</v>
      </c>
      <c r="AD15" s="315"/>
      <c r="AE15" s="37"/>
      <c r="AI15" s="33"/>
      <c r="AJ15" s="33"/>
      <c r="AK15" s="33"/>
      <c r="AL15" s="33"/>
      <c r="AM15" s="33"/>
      <c r="AN15" s="33"/>
      <c r="AO15" s="162"/>
      <c r="AQ15" s="16">
        <f t="shared" si="0"/>
        <v>0</v>
      </c>
      <c r="AR15" s="16">
        <f t="shared" si="1"/>
        <v>6</v>
      </c>
      <c r="AS15" s="16">
        <f t="shared" si="2"/>
        <v>0</v>
      </c>
      <c r="AT15" s="16">
        <f t="shared" si="3"/>
        <v>0</v>
      </c>
      <c r="AU15" s="16">
        <f t="shared" si="4"/>
        <v>0</v>
      </c>
      <c r="AV15" s="16">
        <f t="shared" si="5"/>
        <v>7</v>
      </c>
      <c r="AW15" s="16">
        <f t="shared" si="6"/>
        <v>0</v>
      </c>
      <c r="AX15" s="16">
        <f t="shared" si="7"/>
        <v>0</v>
      </c>
      <c r="AZ15" s="16">
        <f t="shared" si="8"/>
        <v>0</v>
      </c>
      <c r="BA15" s="16">
        <f t="shared" si="9"/>
        <v>0</v>
      </c>
      <c r="BC15" s="60">
        <f t="shared" si="10"/>
        <v>0</v>
      </c>
      <c r="BD15" s="60">
        <f t="shared" si="11"/>
        <v>6</v>
      </c>
      <c r="BE15" s="60">
        <f t="shared" si="12"/>
        <v>0</v>
      </c>
      <c r="BF15" s="60">
        <f t="shared" si="13"/>
        <v>0</v>
      </c>
      <c r="BG15" s="60">
        <f t="shared" si="14"/>
        <v>0</v>
      </c>
      <c r="BH15" s="60">
        <f t="shared" si="15"/>
        <v>7</v>
      </c>
      <c r="BI15" s="60">
        <f t="shared" si="16"/>
        <v>0</v>
      </c>
      <c r="BJ15" s="60">
        <f t="shared" si="17"/>
        <v>0</v>
      </c>
      <c r="BL15" s="60">
        <f t="shared" si="18"/>
        <v>0</v>
      </c>
      <c r="BM15" s="60">
        <f t="shared" si="19"/>
        <v>6</v>
      </c>
      <c r="BN15" s="60">
        <f t="shared" si="20"/>
        <v>0</v>
      </c>
      <c r="BO15" s="60">
        <f t="shared" si="21"/>
        <v>0</v>
      </c>
      <c r="BP15" s="60">
        <f t="shared" si="22"/>
        <v>0</v>
      </c>
      <c r="BQ15" s="60">
        <f t="shared" si="23"/>
        <v>7</v>
      </c>
      <c r="BR15" s="60">
        <f t="shared" si="24"/>
        <v>0</v>
      </c>
      <c r="BS15" s="60">
        <f t="shared" si="25"/>
        <v>0</v>
      </c>
      <c r="BU15" s="60">
        <f t="shared" si="26"/>
        <v>0</v>
      </c>
      <c r="BV15" s="60">
        <f t="shared" si="27"/>
        <v>6</v>
      </c>
      <c r="BW15" s="60">
        <f t="shared" si="28"/>
        <v>0</v>
      </c>
      <c r="BX15" s="60">
        <f t="shared" si="29"/>
        <v>0</v>
      </c>
      <c r="BY15" s="60">
        <f t="shared" si="30"/>
        <v>0</v>
      </c>
      <c r="BZ15" s="60">
        <f t="shared" si="31"/>
        <v>7</v>
      </c>
      <c r="CA15" s="60">
        <f t="shared" si="32"/>
        <v>0</v>
      </c>
      <c r="CB15" s="60">
        <f t="shared" si="33"/>
        <v>0</v>
      </c>
      <c r="CD15" s="60">
        <f t="shared" si="34"/>
        <v>0</v>
      </c>
      <c r="CE15" s="60">
        <f t="shared" si="35"/>
        <v>6</v>
      </c>
      <c r="CF15" s="60">
        <f t="shared" si="36"/>
        <v>0</v>
      </c>
      <c r="CG15" s="60">
        <f t="shared" si="37"/>
        <v>0</v>
      </c>
      <c r="CH15" s="60">
        <f t="shared" si="38"/>
        <v>0</v>
      </c>
      <c r="CI15" s="60">
        <f t="shared" si="39"/>
        <v>7</v>
      </c>
      <c r="CJ15" s="60">
        <f t="shared" si="40"/>
        <v>0</v>
      </c>
      <c r="CK15" s="60">
        <f t="shared" si="41"/>
        <v>0</v>
      </c>
      <c r="CM15" s="60">
        <f t="shared" si="42"/>
        <v>0</v>
      </c>
      <c r="CN15" s="60">
        <f t="shared" si="43"/>
        <v>6</v>
      </c>
      <c r="CO15" s="60">
        <f t="shared" si="44"/>
        <v>0</v>
      </c>
      <c r="CP15" s="60">
        <f t="shared" si="45"/>
        <v>0</v>
      </c>
      <c r="CQ15" s="60">
        <f t="shared" si="46"/>
        <v>0</v>
      </c>
      <c r="CR15" s="60">
        <f t="shared" si="47"/>
        <v>7</v>
      </c>
      <c r="CS15" s="60">
        <f t="shared" si="48"/>
        <v>0</v>
      </c>
      <c r="CT15" s="60">
        <f t="shared" si="49"/>
        <v>0</v>
      </c>
      <c r="CV15" s="60">
        <f t="shared" si="50"/>
        <v>0</v>
      </c>
      <c r="CW15" s="60">
        <f t="shared" si="51"/>
        <v>6</v>
      </c>
      <c r="CX15" s="60">
        <f t="shared" si="52"/>
        <v>0</v>
      </c>
      <c r="CY15" s="60">
        <f t="shared" si="53"/>
        <v>0</v>
      </c>
      <c r="CZ15" s="60">
        <f t="shared" si="54"/>
        <v>0</v>
      </c>
      <c r="DA15" s="60">
        <f t="shared" si="55"/>
        <v>7</v>
      </c>
      <c r="DB15" s="60">
        <f t="shared" si="56"/>
        <v>0</v>
      </c>
      <c r="DC15" s="60">
        <f t="shared" si="57"/>
        <v>0</v>
      </c>
      <c r="DE15" s="60">
        <f t="shared" si="58"/>
        <v>0</v>
      </c>
      <c r="DF15" s="60">
        <f t="shared" si="59"/>
        <v>6</v>
      </c>
      <c r="DG15" s="60">
        <f t="shared" si="60"/>
        <v>0</v>
      </c>
      <c r="DH15" s="60">
        <f t="shared" si="61"/>
        <v>0</v>
      </c>
      <c r="DI15" s="60">
        <f t="shared" si="62"/>
        <v>0</v>
      </c>
      <c r="DJ15" s="60">
        <f t="shared" si="63"/>
        <v>7</v>
      </c>
      <c r="DK15" s="60">
        <f t="shared" si="64"/>
        <v>0</v>
      </c>
      <c r="DL15" s="60">
        <f t="shared" si="65"/>
        <v>0</v>
      </c>
      <c r="DN15" s="60">
        <f t="shared" si="66"/>
        <v>0</v>
      </c>
      <c r="DO15" s="60">
        <f t="shared" si="67"/>
        <v>0</v>
      </c>
      <c r="DP15" s="60">
        <f t="shared" si="68"/>
        <v>0</v>
      </c>
      <c r="DQ15" s="60">
        <f t="shared" si="69"/>
        <v>0</v>
      </c>
      <c r="DR15" s="60">
        <f t="shared" si="70"/>
        <v>0</v>
      </c>
      <c r="DS15" s="60">
        <f t="shared" si="71"/>
        <v>0</v>
      </c>
      <c r="DU15" s="60">
        <f t="shared" si="72"/>
        <v>0</v>
      </c>
      <c r="DV15" s="60">
        <f t="shared" si="73"/>
        <v>0</v>
      </c>
      <c r="DW15" s="60">
        <f t="shared" si="74"/>
        <v>0</v>
      </c>
      <c r="DX15" s="60">
        <f t="shared" si="75"/>
        <v>0</v>
      </c>
      <c r="DY15" s="60">
        <f t="shared" si="76"/>
        <v>0</v>
      </c>
      <c r="DZ15" s="60">
        <f t="shared" si="77"/>
        <v>0</v>
      </c>
      <c r="EB15" s="60">
        <f t="shared" si="78"/>
        <v>0</v>
      </c>
      <c r="EC15" s="60">
        <f t="shared" si="79"/>
        <v>0</v>
      </c>
      <c r="ED15" s="60">
        <f t="shared" si="80"/>
        <v>0</v>
      </c>
      <c r="EE15" s="60">
        <f t="shared" si="81"/>
        <v>0</v>
      </c>
      <c r="EF15" s="60">
        <f t="shared" si="82"/>
        <v>0</v>
      </c>
      <c r="EG15" s="60">
        <f t="shared" si="83"/>
        <v>0</v>
      </c>
    </row>
    <row r="16" spans="1:137" ht="12" customHeight="1" x14ac:dyDescent="0.2">
      <c r="A16" s="13">
        <v>10</v>
      </c>
      <c r="B16" s="343"/>
      <c r="C16" s="344"/>
      <c r="D16" s="346"/>
      <c r="E16" s="346"/>
      <c r="F16" s="346"/>
      <c r="G16" s="15"/>
      <c r="H16" s="318"/>
      <c r="I16" s="319"/>
      <c r="J16" s="318"/>
      <c r="K16" s="319"/>
      <c r="L16" s="13">
        <v>60</v>
      </c>
      <c r="M16" s="318"/>
      <c r="N16" s="345"/>
      <c r="O16" s="319"/>
      <c r="P16" s="346"/>
      <c r="Q16" s="346"/>
      <c r="R16" s="318"/>
      <c r="S16" s="345"/>
      <c r="T16" s="319"/>
      <c r="U16" s="343"/>
      <c r="V16" s="344"/>
      <c r="W16" s="318"/>
      <c r="X16" s="319"/>
      <c r="Z16" s="27" t="s">
        <v>267</v>
      </c>
      <c r="AA16" s="316" t="e">
        <f>(ED57+EG57)/X2</f>
        <v>#DIV/0!</v>
      </c>
      <c r="AB16" s="317"/>
      <c r="AC16" s="314" t="e">
        <f>AG146/$X$2</f>
        <v>#DIV/0!</v>
      </c>
      <c r="AD16" s="315"/>
      <c r="AE16" s="37"/>
      <c r="AK16" s="358" t="s">
        <v>55</v>
      </c>
      <c r="AL16" s="359"/>
      <c r="AM16" s="359"/>
      <c r="AN16" s="360"/>
      <c r="AO16" s="162"/>
      <c r="AQ16" s="16">
        <f t="shared" si="0"/>
        <v>0</v>
      </c>
      <c r="AR16" s="16">
        <f t="shared" si="1"/>
        <v>6</v>
      </c>
      <c r="AS16" s="16">
        <f t="shared" si="2"/>
        <v>0</v>
      </c>
      <c r="AT16" s="16">
        <f t="shared" si="3"/>
        <v>0</v>
      </c>
      <c r="AU16" s="16">
        <f t="shared" si="4"/>
        <v>0</v>
      </c>
      <c r="AV16" s="16">
        <f t="shared" si="5"/>
        <v>7</v>
      </c>
      <c r="AW16" s="16">
        <f t="shared" si="6"/>
        <v>0</v>
      </c>
      <c r="AX16" s="16">
        <f t="shared" si="7"/>
        <v>0</v>
      </c>
      <c r="AZ16" s="16">
        <f t="shared" si="8"/>
        <v>0</v>
      </c>
      <c r="BA16" s="16">
        <f t="shared" si="9"/>
        <v>0</v>
      </c>
      <c r="BC16" s="60">
        <f t="shared" si="10"/>
        <v>0</v>
      </c>
      <c r="BD16" s="60">
        <f t="shared" si="11"/>
        <v>6</v>
      </c>
      <c r="BE16" s="60">
        <f t="shared" si="12"/>
        <v>0</v>
      </c>
      <c r="BF16" s="60">
        <f t="shared" si="13"/>
        <v>0</v>
      </c>
      <c r="BG16" s="60">
        <f t="shared" si="14"/>
        <v>0</v>
      </c>
      <c r="BH16" s="60">
        <f t="shared" si="15"/>
        <v>7</v>
      </c>
      <c r="BI16" s="60">
        <f t="shared" si="16"/>
        <v>0</v>
      </c>
      <c r="BJ16" s="60">
        <f t="shared" si="17"/>
        <v>0</v>
      </c>
      <c r="BL16" s="60">
        <f t="shared" si="18"/>
        <v>0</v>
      </c>
      <c r="BM16" s="60">
        <f t="shared" si="19"/>
        <v>6</v>
      </c>
      <c r="BN16" s="60">
        <f t="shared" si="20"/>
        <v>0</v>
      </c>
      <c r="BO16" s="60">
        <f t="shared" si="21"/>
        <v>0</v>
      </c>
      <c r="BP16" s="60">
        <f t="shared" si="22"/>
        <v>0</v>
      </c>
      <c r="BQ16" s="60">
        <f t="shared" si="23"/>
        <v>7</v>
      </c>
      <c r="BR16" s="60">
        <f t="shared" si="24"/>
        <v>0</v>
      </c>
      <c r="BS16" s="60">
        <f t="shared" si="25"/>
        <v>0</v>
      </c>
      <c r="BU16" s="60">
        <f t="shared" si="26"/>
        <v>0</v>
      </c>
      <c r="BV16" s="60">
        <f t="shared" si="27"/>
        <v>6</v>
      </c>
      <c r="BW16" s="60">
        <f t="shared" si="28"/>
        <v>0</v>
      </c>
      <c r="BX16" s="60">
        <f t="shared" si="29"/>
        <v>0</v>
      </c>
      <c r="BY16" s="60">
        <f t="shared" si="30"/>
        <v>0</v>
      </c>
      <c r="BZ16" s="60">
        <f t="shared" si="31"/>
        <v>7</v>
      </c>
      <c r="CA16" s="60">
        <f t="shared" si="32"/>
        <v>0</v>
      </c>
      <c r="CB16" s="60">
        <f t="shared" si="33"/>
        <v>0</v>
      </c>
      <c r="CD16" s="60">
        <f t="shared" si="34"/>
        <v>0</v>
      </c>
      <c r="CE16" s="60">
        <f t="shared" si="35"/>
        <v>6</v>
      </c>
      <c r="CF16" s="60">
        <f t="shared" si="36"/>
        <v>0</v>
      </c>
      <c r="CG16" s="60">
        <f t="shared" si="37"/>
        <v>0</v>
      </c>
      <c r="CH16" s="60">
        <f t="shared" si="38"/>
        <v>0</v>
      </c>
      <c r="CI16" s="60">
        <f t="shared" si="39"/>
        <v>7</v>
      </c>
      <c r="CJ16" s="60">
        <f t="shared" si="40"/>
        <v>0</v>
      </c>
      <c r="CK16" s="60">
        <f t="shared" si="41"/>
        <v>0</v>
      </c>
      <c r="CM16" s="60">
        <f t="shared" si="42"/>
        <v>0</v>
      </c>
      <c r="CN16" s="60">
        <f t="shared" si="43"/>
        <v>6</v>
      </c>
      <c r="CO16" s="60">
        <f t="shared" si="44"/>
        <v>0</v>
      </c>
      <c r="CP16" s="60">
        <f t="shared" si="45"/>
        <v>0</v>
      </c>
      <c r="CQ16" s="60">
        <f t="shared" si="46"/>
        <v>0</v>
      </c>
      <c r="CR16" s="60">
        <f t="shared" si="47"/>
        <v>7</v>
      </c>
      <c r="CS16" s="60">
        <f t="shared" si="48"/>
        <v>0</v>
      </c>
      <c r="CT16" s="60">
        <f t="shared" si="49"/>
        <v>0</v>
      </c>
      <c r="CV16" s="60">
        <f t="shared" si="50"/>
        <v>0</v>
      </c>
      <c r="CW16" s="60">
        <f t="shared" si="51"/>
        <v>6</v>
      </c>
      <c r="CX16" s="60">
        <f t="shared" si="52"/>
        <v>0</v>
      </c>
      <c r="CY16" s="60">
        <f t="shared" si="53"/>
        <v>0</v>
      </c>
      <c r="CZ16" s="60">
        <f t="shared" si="54"/>
        <v>0</v>
      </c>
      <c r="DA16" s="60">
        <f t="shared" si="55"/>
        <v>7</v>
      </c>
      <c r="DB16" s="60">
        <f t="shared" si="56"/>
        <v>0</v>
      </c>
      <c r="DC16" s="60">
        <f t="shared" si="57"/>
        <v>0</v>
      </c>
      <c r="DE16" s="60">
        <f t="shared" si="58"/>
        <v>0</v>
      </c>
      <c r="DF16" s="60">
        <f t="shared" si="59"/>
        <v>6</v>
      </c>
      <c r="DG16" s="60">
        <f t="shared" si="60"/>
        <v>0</v>
      </c>
      <c r="DH16" s="60">
        <f t="shared" si="61"/>
        <v>0</v>
      </c>
      <c r="DI16" s="60">
        <f t="shared" si="62"/>
        <v>0</v>
      </c>
      <c r="DJ16" s="60">
        <f t="shared" si="63"/>
        <v>7</v>
      </c>
      <c r="DK16" s="60">
        <f t="shared" si="64"/>
        <v>0</v>
      </c>
      <c r="DL16" s="60">
        <f t="shared" si="65"/>
        <v>0</v>
      </c>
      <c r="DN16" s="60">
        <f t="shared" si="66"/>
        <v>0</v>
      </c>
      <c r="DO16" s="60">
        <f t="shared" si="67"/>
        <v>0</v>
      </c>
      <c r="DP16" s="60">
        <f t="shared" si="68"/>
        <v>0</v>
      </c>
      <c r="DQ16" s="60">
        <f t="shared" si="69"/>
        <v>0</v>
      </c>
      <c r="DR16" s="60">
        <f t="shared" si="70"/>
        <v>0</v>
      </c>
      <c r="DS16" s="60">
        <f t="shared" si="71"/>
        <v>0</v>
      </c>
      <c r="DU16" s="60">
        <f t="shared" si="72"/>
        <v>0</v>
      </c>
      <c r="DV16" s="60">
        <f t="shared" si="73"/>
        <v>0</v>
      </c>
      <c r="DW16" s="60">
        <f t="shared" si="74"/>
        <v>0</v>
      </c>
      <c r="DX16" s="60">
        <f t="shared" si="75"/>
        <v>0</v>
      </c>
      <c r="DY16" s="60">
        <f t="shared" si="76"/>
        <v>0</v>
      </c>
      <c r="DZ16" s="60">
        <f t="shared" si="77"/>
        <v>0</v>
      </c>
      <c r="EB16" s="60">
        <f t="shared" si="78"/>
        <v>0</v>
      </c>
      <c r="EC16" s="60">
        <f t="shared" si="79"/>
        <v>0</v>
      </c>
      <c r="ED16" s="60">
        <f t="shared" si="80"/>
        <v>0</v>
      </c>
      <c r="EE16" s="60">
        <f t="shared" si="81"/>
        <v>0</v>
      </c>
      <c r="EF16" s="60">
        <f t="shared" si="82"/>
        <v>0</v>
      </c>
      <c r="EG16" s="60">
        <f t="shared" si="83"/>
        <v>0</v>
      </c>
    </row>
    <row r="17" spans="1:137" ht="12" customHeight="1" x14ac:dyDescent="0.3">
      <c r="A17" s="13">
        <v>11</v>
      </c>
      <c r="B17" s="343"/>
      <c r="C17" s="344"/>
      <c r="D17" s="346"/>
      <c r="E17" s="346"/>
      <c r="F17" s="346"/>
      <c r="G17" s="15"/>
      <c r="H17" s="318"/>
      <c r="I17" s="319"/>
      <c r="J17" s="318"/>
      <c r="K17" s="319"/>
      <c r="L17" s="13">
        <v>61</v>
      </c>
      <c r="M17" s="318"/>
      <c r="N17" s="345"/>
      <c r="O17" s="319"/>
      <c r="P17" s="346"/>
      <c r="Q17" s="346"/>
      <c r="R17" s="318"/>
      <c r="S17" s="345"/>
      <c r="T17" s="319"/>
      <c r="U17" s="343"/>
      <c r="V17" s="344"/>
      <c r="W17" s="318"/>
      <c r="X17" s="319"/>
      <c r="Z17" s="27" t="s">
        <v>266</v>
      </c>
      <c r="AA17" s="316" t="e">
        <f>(DW57+DZ57)/X2</f>
        <v>#DIV/0!</v>
      </c>
      <c r="AB17" s="317"/>
      <c r="AC17" s="314" t="e">
        <f>AG145/$X$2</f>
        <v>#DIV/0!</v>
      </c>
      <c r="AD17" s="315"/>
      <c r="AE17" s="37"/>
      <c r="AF17" s="355" t="s">
        <v>54</v>
      </c>
      <c r="AG17" s="356"/>
      <c r="AH17" s="356"/>
      <c r="AI17" s="357"/>
      <c r="AJ17" s="31"/>
      <c r="AK17" s="10" t="s">
        <v>57</v>
      </c>
      <c r="AL17" s="31" t="s">
        <v>284</v>
      </c>
      <c r="AM17" s="17"/>
      <c r="AN17" s="50"/>
      <c r="AO17" s="50"/>
      <c r="AQ17" s="16">
        <f t="shared" si="0"/>
        <v>0</v>
      </c>
      <c r="AR17" s="16">
        <f t="shared" si="1"/>
        <v>6</v>
      </c>
      <c r="AS17" s="16">
        <f t="shared" si="2"/>
        <v>0</v>
      </c>
      <c r="AT17" s="16">
        <f t="shared" si="3"/>
        <v>0</v>
      </c>
      <c r="AU17" s="16">
        <f t="shared" si="4"/>
        <v>0</v>
      </c>
      <c r="AV17" s="16">
        <f t="shared" si="5"/>
        <v>7</v>
      </c>
      <c r="AW17" s="16">
        <f t="shared" si="6"/>
        <v>0</v>
      </c>
      <c r="AX17" s="16">
        <f t="shared" si="7"/>
        <v>0</v>
      </c>
      <c r="AZ17" s="16">
        <f t="shared" si="8"/>
        <v>0</v>
      </c>
      <c r="BA17" s="16">
        <f t="shared" si="9"/>
        <v>0</v>
      </c>
      <c r="BC17" s="60">
        <f t="shared" si="10"/>
        <v>0</v>
      </c>
      <c r="BD17" s="60">
        <f t="shared" si="11"/>
        <v>6</v>
      </c>
      <c r="BE17" s="60">
        <f t="shared" si="12"/>
        <v>0</v>
      </c>
      <c r="BF17" s="60">
        <f t="shared" si="13"/>
        <v>0</v>
      </c>
      <c r="BG17" s="60">
        <f t="shared" si="14"/>
        <v>0</v>
      </c>
      <c r="BH17" s="60">
        <f t="shared" si="15"/>
        <v>7</v>
      </c>
      <c r="BI17" s="60">
        <f t="shared" si="16"/>
        <v>0</v>
      </c>
      <c r="BJ17" s="60">
        <f t="shared" si="17"/>
        <v>0</v>
      </c>
      <c r="BL17" s="60">
        <f t="shared" si="18"/>
        <v>0</v>
      </c>
      <c r="BM17" s="60">
        <f t="shared" si="19"/>
        <v>6</v>
      </c>
      <c r="BN17" s="60">
        <f t="shared" si="20"/>
        <v>0</v>
      </c>
      <c r="BO17" s="60">
        <f t="shared" si="21"/>
        <v>0</v>
      </c>
      <c r="BP17" s="60">
        <f t="shared" si="22"/>
        <v>0</v>
      </c>
      <c r="BQ17" s="60">
        <f t="shared" si="23"/>
        <v>7</v>
      </c>
      <c r="BR17" s="60">
        <f t="shared" si="24"/>
        <v>0</v>
      </c>
      <c r="BS17" s="60">
        <f t="shared" si="25"/>
        <v>0</v>
      </c>
      <c r="BU17" s="60">
        <f t="shared" si="26"/>
        <v>0</v>
      </c>
      <c r="BV17" s="60">
        <f t="shared" si="27"/>
        <v>6</v>
      </c>
      <c r="BW17" s="60">
        <f t="shared" si="28"/>
        <v>0</v>
      </c>
      <c r="BX17" s="60">
        <f t="shared" si="29"/>
        <v>0</v>
      </c>
      <c r="BY17" s="60">
        <f t="shared" si="30"/>
        <v>0</v>
      </c>
      <c r="BZ17" s="60">
        <f t="shared" si="31"/>
        <v>7</v>
      </c>
      <c r="CA17" s="60">
        <f t="shared" si="32"/>
        <v>0</v>
      </c>
      <c r="CB17" s="60">
        <f t="shared" si="33"/>
        <v>0</v>
      </c>
      <c r="CD17" s="60">
        <f t="shared" si="34"/>
        <v>0</v>
      </c>
      <c r="CE17" s="60">
        <f t="shared" si="35"/>
        <v>6</v>
      </c>
      <c r="CF17" s="60">
        <f t="shared" si="36"/>
        <v>0</v>
      </c>
      <c r="CG17" s="60">
        <f t="shared" si="37"/>
        <v>0</v>
      </c>
      <c r="CH17" s="60">
        <f t="shared" si="38"/>
        <v>0</v>
      </c>
      <c r="CI17" s="60">
        <f t="shared" si="39"/>
        <v>7</v>
      </c>
      <c r="CJ17" s="60">
        <f t="shared" si="40"/>
        <v>0</v>
      </c>
      <c r="CK17" s="60">
        <f t="shared" si="41"/>
        <v>0</v>
      </c>
      <c r="CM17" s="60">
        <f t="shared" si="42"/>
        <v>0</v>
      </c>
      <c r="CN17" s="60">
        <f t="shared" si="43"/>
        <v>6</v>
      </c>
      <c r="CO17" s="60">
        <f t="shared" si="44"/>
        <v>0</v>
      </c>
      <c r="CP17" s="60">
        <f t="shared" si="45"/>
        <v>0</v>
      </c>
      <c r="CQ17" s="60">
        <f t="shared" si="46"/>
        <v>0</v>
      </c>
      <c r="CR17" s="60">
        <f t="shared" si="47"/>
        <v>7</v>
      </c>
      <c r="CS17" s="60">
        <f t="shared" si="48"/>
        <v>0</v>
      </c>
      <c r="CT17" s="60">
        <f t="shared" si="49"/>
        <v>0</v>
      </c>
      <c r="CV17" s="60">
        <f t="shared" si="50"/>
        <v>0</v>
      </c>
      <c r="CW17" s="60">
        <f t="shared" si="51"/>
        <v>6</v>
      </c>
      <c r="CX17" s="60">
        <f t="shared" si="52"/>
        <v>0</v>
      </c>
      <c r="CY17" s="60">
        <f t="shared" si="53"/>
        <v>0</v>
      </c>
      <c r="CZ17" s="60">
        <f t="shared" si="54"/>
        <v>0</v>
      </c>
      <c r="DA17" s="60">
        <f t="shared" si="55"/>
        <v>7</v>
      </c>
      <c r="DB17" s="60">
        <f t="shared" si="56"/>
        <v>0</v>
      </c>
      <c r="DC17" s="60">
        <f t="shared" si="57"/>
        <v>0</v>
      </c>
      <c r="DE17" s="60">
        <f t="shared" si="58"/>
        <v>0</v>
      </c>
      <c r="DF17" s="60">
        <f t="shared" si="59"/>
        <v>6</v>
      </c>
      <c r="DG17" s="60">
        <f t="shared" si="60"/>
        <v>0</v>
      </c>
      <c r="DH17" s="60">
        <f t="shared" si="61"/>
        <v>0</v>
      </c>
      <c r="DI17" s="60">
        <f t="shared" si="62"/>
        <v>0</v>
      </c>
      <c r="DJ17" s="60">
        <f t="shared" si="63"/>
        <v>7</v>
      </c>
      <c r="DK17" s="60">
        <f t="shared" si="64"/>
        <v>0</v>
      </c>
      <c r="DL17" s="60">
        <f t="shared" si="65"/>
        <v>0</v>
      </c>
      <c r="DN17" s="60">
        <f t="shared" si="66"/>
        <v>0</v>
      </c>
      <c r="DO17" s="60">
        <f t="shared" si="67"/>
        <v>0</v>
      </c>
      <c r="DP17" s="60">
        <f t="shared" si="68"/>
        <v>0</v>
      </c>
      <c r="DQ17" s="60">
        <f t="shared" si="69"/>
        <v>0</v>
      </c>
      <c r="DR17" s="60">
        <f t="shared" si="70"/>
        <v>0</v>
      </c>
      <c r="DS17" s="60">
        <f t="shared" si="71"/>
        <v>0</v>
      </c>
      <c r="DU17" s="60">
        <f t="shared" si="72"/>
        <v>0</v>
      </c>
      <c r="DV17" s="60">
        <f t="shared" si="73"/>
        <v>0</v>
      </c>
      <c r="DW17" s="60">
        <f t="shared" si="74"/>
        <v>0</v>
      </c>
      <c r="DX17" s="60">
        <f t="shared" si="75"/>
        <v>0</v>
      </c>
      <c r="DY17" s="60">
        <f t="shared" si="76"/>
        <v>0</v>
      </c>
      <c r="DZ17" s="60">
        <f t="shared" si="77"/>
        <v>0</v>
      </c>
      <c r="EB17" s="60">
        <f t="shared" si="78"/>
        <v>0</v>
      </c>
      <c r="EC17" s="60">
        <f t="shared" si="79"/>
        <v>0</v>
      </c>
      <c r="ED17" s="60">
        <f t="shared" si="80"/>
        <v>0</v>
      </c>
      <c r="EE17" s="60">
        <f t="shared" si="81"/>
        <v>0</v>
      </c>
      <c r="EF17" s="60">
        <f t="shared" si="82"/>
        <v>0</v>
      </c>
      <c r="EG17" s="60">
        <f t="shared" si="83"/>
        <v>0</v>
      </c>
    </row>
    <row r="18" spans="1:137" ht="12" customHeight="1" x14ac:dyDescent="0.2">
      <c r="A18" s="13">
        <v>12</v>
      </c>
      <c r="B18" s="343"/>
      <c r="C18" s="344"/>
      <c r="D18" s="346"/>
      <c r="E18" s="346"/>
      <c r="F18" s="346"/>
      <c r="G18" s="15"/>
      <c r="H18" s="318"/>
      <c r="I18" s="319"/>
      <c r="J18" s="318"/>
      <c r="K18" s="319"/>
      <c r="L18" s="13">
        <v>62</v>
      </c>
      <c r="M18" s="318"/>
      <c r="N18" s="345"/>
      <c r="O18" s="319"/>
      <c r="P18" s="346"/>
      <c r="Q18" s="346"/>
      <c r="R18" s="318"/>
      <c r="S18" s="345"/>
      <c r="T18" s="319"/>
      <c r="U18" s="343"/>
      <c r="V18" s="344"/>
      <c r="W18" s="318"/>
      <c r="X18" s="319"/>
      <c r="Z18" s="27" t="s">
        <v>93</v>
      </c>
      <c r="AA18" s="316" t="e">
        <f>(DP57+DS57)/X2</f>
        <v>#DIV/0!</v>
      </c>
      <c r="AB18" s="361"/>
      <c r="AC18" s="314" t="e">
        <f t="shared" ref="AC18" si="85">AG147/$X$2</f>
        <v>#DIV/0!</v>
      </c>
      <c r="AD18" s="315"/>
      <c r="AE18" s="37"/>
      <c r="AF18" s="49" t="s">
        <v>44</v>
      </c>
      <c r="AG18" s="31" t="s">
        <v>50</v>
      </c>
      <c r="AH18" s="17"/>
      <c r="AI18" s="50"/>
      <c r="AJ18" s="31"/>
      <c r="AK18" s="10" t="s">
        <v>58</v>
      </c>
      <c r="AL18" s="31" t="s">
        <v>285</v>
      </c>
      <c r="AM18" s="17"/>
      <c r="AN18" s="50"/>
      <c r="AO18" s="50"/>
      <c r="AQ18" s="16">
        <f t="shared" si="0"/>
        <v>0</v>
      </c>
      <c r="AR18" s="16">
        <f t="shared" si="1"/>
        <v>6</v>
      </c>
      <c r="AS18" s="16">
        <f t="shared" si="2"/>
        <v>0</v>
      </c>
      <c r="AT18" s="16">
        <f t="shared" si="3"/>
        <v>0</v>
      </c>
      <c r="AU18" s="16">
        <f t="shared" si="4"/>
        <v>0</v>
      </c>
      <c r="AV18" s="16">
        <f t="shared" si="5"/>
        <v>7</v>
      </c>
      <c r="AW18" s="16">
        <f t="shared" si="6"/>
        <v>0</v>
      </c>
      <c r="AX18" s="16">
        <f t="shared" si="7"/>
        <v>0</v>
      </c>
      <c r="AZ18" s="16">
        <f t="shared" si="8"/>
        <v>0</v>
      </c>
      <c r="BA18" s="16">
        <f t="shared" si="9"/>
        <v>0</v>
      </c>
      <c r="BC18" s="60">
        <f t="shared" si="10"/>
        <v>0</v>
      </c>
      <c r="BD18" s="60">
        <f t="shared" si="11"/>
        <v>6</v>
      </c>
      <c r="BE18" s="60">
        <f t="shared" si="12"/>
        <v>0</v>
      </c>
      <c r="BF18" s="60">
        <f t="shared" si="13"/>
        <v>0</v>
      </c>
      <c r="BG18" s="60">
        <f t="shared" si="14"/>
        <v>0</v>
      </c>
      <c r="BH18" s="60">
        <f t="shared" si="15"/>
        <v>7</v>
      </c>
      <c r="BI18" s="60">
        <f t="shared" si="16"/>
        <v>0</v>
      </c>
      <c r="BJ18" s="60">
        <f t="shared" si="17"/>
        <v>0</v>
      </c>
      <c r="BL18" s="60">
        <f t="shared" si="18"/>
        <v>0</v>
      </c>
      <c r="BM18" s="60">
        <f t="shared" si="19"/>
        <v>6</v>
      </c>
      <c r="BN18" s="60">
        <f t="shared" si="20"/>
        <v>0</v>
      </c>
      <c r="BO18" s="60">
        <f t="shared" si="21"/>
        <v>0</v>
      </c>
      <c r="BP18" s="60">
        <f t="shared" si="22"/>
        <v>0</v>
      </c>
      <c r="BQ18" s="60">
        <f t="shared" si="23"/>
        <v>7</v>
      </c>
      <c r="BR18" s="60">
        <f t="shared" si="24"/>
        <v>0</v>
      </c>
      <c r="BS18" s="60">
        <f t="shared" si="25"/>
        <v>0</v>
      </c>
      <c r="BU18" s="60">
        <f t="shared" si="26"/>
        <v>0</v>
      </c>
      <c r="BV18" s="60">
        <f t="shared" si="27"/>
        <v>6</v>
      </c>
      <c r="BW18" s="60">
        <f t="shared" si="28"/>
        <v>0</v>
      </c>
      <c r="BX18" s="60">
        <f t="shared" si="29"/>
        <v>0</v>
      </c>
      <c r="BY18" s="60">
        <f t="shared" si="30"/>
        <v>0</v>
      </c>
      <c r="BZ18" s="60">
        <f t="shared" si="31"/>
        <v>7</v>
      </c>
      <c r="CA18" s="60">
        <f t="shared" si="32"/>
        <v>0</v>
      </c>
      <c r="CB18" s="60">
        <f t="shared" si="33"/>
        <v>0</v>
      </c>
      <c r="CD18" s="60">
        <f t="shared" si="34"/>
        <v>0</v>
      </c>
      <c r="CE18" s="60">
        <f t="shared" si="35"/>
        <v>6</v>
      </c>
      <c r="CF18" s="60">
        <f t="shared" si="36"/>
        <v>0</v>
      </c>
      <c r="CG18" s="60">
        <f t="shared" si="37"/>
        <v>0</v>
      </c>
      <c r="CH18" s="60">
        <f t="shared" si="38"/>
        <v>0</v>
      </c>
      <c r="CI18" s="60">
        <f t="shared" si="39"/>
        <v>7</v>
      </c>
      <c r="CJ18" s="60">
        <f t="shared" si="40"/>
        <v>0</v>
      </c>
      <c r="CK18" s="60">
        <f t="shared" si="41"/>
        <v>0</v>
      </c>
      <c r="CM18" s="60">
        <f t="shared" si="42"/>
        <v>0</v>
      </c>
      <c r="CN18" s="60">
        <f t="shared" si="43"/>
        <v>6</v>
      </c>
      <c r="CO18" s="60">
        <f t="shared" si="44"/>
        <v>0</v>
      </c>
      <c r="CP18" s="60">
        <f t="shared" si="45"/>
        <v>0</v>
      </c>
      <c r="CQ18" s="60">
        <f t="shared" si="46"/>
        <v>0</v>
      </c>
      <c r="CR18" s="60">
        <f t="shared" si="47"/>
        <v>7</v>
      </c>
      <c r="CS18" s="60">
        <f t="shared" si="48"/>
        <v>0</v>
      </c>
      <c r="CT18" s="60">
        <f t="shared" si="49"/>
        <v>0</v>
      </c>
      <c r="CV18" s="60">
        <f t="shared" si="50"/>
        <v>0</v>
      </c>
      <c r="CW18" s="60">
        <f t="shared" si="51"/>
        <v>6</v>
      </c>
      <c r="CX18" s="60">
        <f t="shared" si="52"/>
        <v>0</v>
      </c>
      <c r="CY18" s="60">
        <f t="shared" si="53"/>
        <v>0</v>
      </c>
      <c r="CZ18" s="60">
        <f t="shared" si="54"/>
        <v>0</v>
      </c>
      <c r="DA18" s="60">
        <f t="shared" si="55"/>
        <v>7</v>
      </c>
      <c r="DB18" s="60">
        <f t="shared" si="56"/>
        <v>0</v>
      </c>
      <c r="DC18" s="60">
        <f t="shared" si="57"/>
        <v>0</v>
      </c>
      <c r="DE18" s="60">
        <f t="shared" si="58"/>
        <v>0</v>
      </c>
      <c r="DF18" s="60">
        <f t="shared" si="59"/>
        <v>6</v>
      </c>
      <c r="DG18" s="60">
        <f t="shared" si="60"/>
        <v>0</v>
      </c>
      <c r="DH18" s="60">
        <f t="shared" si="61"/>
        <v>0</v>
      </c>
      <c r="DI18" s="60">
        <f t="shared" si="62"/>
        <v>0</v>
      </c>
      <c r="DJ18" s="60">
        <f t="shared" si="63"/>
        <v>7</v>
      </c>
      <c r="DK18" s="60">
        <f t="shared" si="64"/>
        <v>0</v>
      </c>
      <c r="DL18" s="60">
        <f t="shared" si="65"/>
        <v>0</v>
      </c>
      <c r="DN18" s="60">
        <f t="shared" si="66"/>
        <v>0</v>
      </c>
      <c r="DO18" s="60">
        <f t="shared" si="67"/>
        <v>0</v>
      </c>
      <c r="DP18" s="60">
        <f t="shared" si="68"/>
        <v>0</v>
      </c>
      <c r="DQ18" s="60">
        <f t="shared" si="69"/>
        <v>0</v>
      </c>
      <c r="DR18" s="60">
        <f t="shared" si="70"/>
        <v>0</v>
      </c>
      <c r="DS18" s="60">
        <f t="shared" si="71"/>
        <v>0</v>
      </c>
      <c r="DU18" s="60">
        <f t="shared" si="72"/>
        <v>0</v>
      </c>
      <c r="DV18" s="60">
        <f t="shared" si="73"/>
        <v>0</v>
      </c>
      <c r="DW18" s="60">
        <f t="shared" si="74"/>
        <v>0</v>
      </c>
      <c r="DX18" s="60">
        <f t="shared" si="75"/>
        <v>0</v>
      </c>
      <c r="DY18" s="60">
        <f t="shared" si="76"/>
        <v>0</v>
      </c>
      <c r="DZ18" s="60">
        <f t="shared" si="77"/>
        <v>0</v>
      </c>
      <c r="EB18" s="60">
        <f t="shared" si="78"/>
        <v>0</v>
      </c>
      <c r="EC18" s="60">
        <f t="shared" si="79"/>
        <v>0</v>
      </c>
      <c r="ED18" s="60">
        <f t="shared" si="80"/>
        <v>0</v>
      </c>
      <c r="EE18" s="60">
        <f t="shared" si="81"/>
        <v>0</v>
      </c>
      <c r="EF18" s="60">
        <f t="shared" si="82"/>
        <v>0</v>
      </c>
      <c r="EG18" s="60">
        <f t="shared" si="83"/>
        <v>0</v>
      </c>
    </row>
    <row r="19" spans="1:137" ht="12" customHeight="1" x14ac:dyDescent="0.2">
      <c r="A19" s="13">
        <v>13</v>
      </c>
      <c r="B19" s="343"/>
      <c r="C19" s="344"/>
      <c r="D19" s="346"/>
      <c r="E19" s="346"/>
      <c r="F19" s="346"/>
      <c r="G19" s="15"/>
      <c r="H19" s="318"/>
      <c r="I19" s="319"/>
      <c r="J19" s="318"/>
      <c r="K19" s="319"/>
      <c r="L19" s="13">
        <v>63</v>
      </c>
      <c r="M19" s="318"/>
      <c r="N19" s="345"/>
      <c r="O19" s="319"/>
      <c r="P19" s="346"/>
      <c r="Q19" s="346"/>
      <c r="R19" s="318"/>
      <c r="S19" s="345"/>
      <c r="T19" s="319"/>
      <c r="U19" s="343"/>
      <c r="V19" s="344"/>
      <c r="W19" s="318"/>
      <c r="X19" s="319"/>
      <c r="Z19" s="27" t="s">
        <v>94</v>
      </c>
      <c r="AA19" s="347" t="e">
        <f>SUM(AE89:AE99)/$X$2</f>
        <v>#DIV/0!</v>
      </c>
      <c r="AB19" s="348"/>
      <c r="AC19" s="314" t="e">
        <f>SUM(AG89:AH99)/$X$2</f>
        <v>#DIV/0!</v>
      </c>
      <c r="AD19" s="315"/>
      <c r="AE19" s="37"/>
      <c r="AF19" s="49" t="s">
        <v>45</v>
      </c>
      <c r="AG19" s="31" t="s">
        <v>51</v>
      </c>
      <c r="AH19" s="17"/>
      <c r="AI19" s="50"/>
      <c r="AJ19" s="31"/>
      <c r="AK19" s="10" t="s">
        <v>59</v>
      </c>
      <c r="AL19" s="31" t="s">
        <v>65</v>
      </c>
      <c r="AM19" s="17"/>
      <c r="AN19" s="50"/>
      <c r="AO19" s="50"/>
      <c r="AQ19" s="16">
        <f t="shared" si="0"/>
        <v>0</v>
      </c>
      <c r="AR19" s="16">
        <f t="shared" si="1"/>
        <v>6</v>
      </c>
      <c r="AS19" s="16">
        <f t="shared" si="2"/>
        <v>0</v>
      </c>
      <c r="AT19" s="16">
        <f t="shared" si="3"/>
        <v>0</v>
      </c>
      <c r="AU19" s="16">
        <f t="shared" si="4"/>
        <v>0</v>
      </c>
      <c r="AV19" s="16">
        <f t="shared" si="5"/>
        <v>7</v>
      </c>
      <c r="AW19" s="16">
        <f t="shared" si="6"/>
        <v>0</v>
      </c>
      <c r="AX19" s="16">
        <f t="shared" si="7"/>
        <v>0</v>
      </c>
      <c r="AZ19" s="16">
        <f t="shared" si="8"/>
        <v>0</v>
      </c>
      <c r="BA19" s="16">
        <f t="shared" si="9"/>
        <v>0</v>
      </c>
      <c r="BC19" s="60">
        <f t="shared" si="10"/>
        <v>0</v>
      </c>
      <c r="BD19" s="60">
        <f t="shared" si="11"/>
        <v>6</v>
      </c>
      <c r="BE19" s="60">
        <f t="shared" si="12"/>
        <v>0</v>
      </c>
      <c r="BF19" s="60">
        <f t="shared" si="13"/>
        <v>0</v>
      </c>
      <c r="BG19" s="60">
        <f t="shared" si="14"/>
        <v>0</v>
      </c>
      <c r="BH19" s="60">
        <f t="shared" si="15"/>
        <v>7</v>
      </c>
      <c r="BI19" s="60">
        <f t="shared" si="16"/>
        <v>0</v>
      </c>
      <c r="BJ19" s="60">
        <f t="shared" si="17"/>
        <v>0</v>
      </c>
      <c r="BL19" s="60">
        <f t="shared" si="18"/>
        <v>0</v>
      </c>
      <c r="BM19" s="60">
        <f t="shared" si="19"/>
        <v>6</v>
      </c>
      <c r="BN19" s="60">
        <f t="shared" si="20"/>
        <v>0</v>
      </c>
      <c r="BO19" s="60">
        <f t="shared" si="21"/>
        <v>0</v>
      </c>
      <c r="BP19" s="60">
        <f t="shared" si="22"/>
        <v>0</v>
      </c>
      <c r="BQ19" s="60">
        <f t="shared" si="23"/>
        <v>7</v>
      </c>
      <c r="BR19" s="60">
        <f t="shared" si="24"/>
        <v>0</v>
      </c>
      <c r="BS19" s="60">
        <f t="shared" si="25"/>
        <v>0</v>
      </c>
      <c r="BU19" s="60">
        <f t="shared" si="26"/>
        <v>0</v>
      </c>
      <c r="BV19" s="60">
        <f t="shared" si="27"/>
        <v>6</v>
      </c>
      <c r="BW19" s="60">
        <f t="shared" si="28"/>
        <v>0</v>
      </c>
      <c r="BX19" s="60">
        <f t="shared" si="29"/>
        <v>0</v>
      </c>
      <c r="BY19" s="60">
        <f t="shared" si="30"/>
        <v>0</v>
      </c>
      <c r="BZ19" s="60">
        <f t="shared" si="31"/>
        <v>7</v>
      </c>
      <c r="CA19" s="60">
        <f t="shared" si="32"/>
        <v>0</v>
      </c>
      <c r="CB19" s="60">
        <f t="shared" si="33"/>
        <v>0</v>
      </c>
      <c r="CD19" s="60">
        <f t="shared" si="34"/>
        <v>0</v>
      </c>
      <c r="CE19" s="60">
        <f t="shared" si="35"/>
        <v>6</v>
      </c>
      <c r="CF19" s="60">
        <f t="shared" si="36"/>
        <v>0</v>
      </c>
      <c r="CG19" s="60">
        <f t="shared" si="37"/>
        <v>0</v>
      </c>
      <c r="CH19" s="60">
        <f t="shared" si="38"/>
        <v>0</v>
      </c>
      <c r="CI19" s="60">
        <f t="shared" si="39"/>
        <v>7</v>
      </c>
      <c r="CJ19" s="60">
        <f t="shared" si="40"/>
        <v>0</v>
      </c>
      <c r="CK19" s="60">
        <f t="shared" si="41"/>
        <v>0</v>
      </c>
      <c r="CM19" s="60">
        <f t="shared" si="42"/>
        <v>0</v>
      </c>
      <c r="CN19" s="60">
        <f t="shared" si="43"/>
        <v>6</v>
      </c>
      <c r="CO19" s="60">
        <f t="shared" si="44"/>
        <v>0</v>
      </c>
      <c r="CP19" s="60">
        <f t="shared" si="45"/>
        <v>0</v>
      </c>
      <c r="CQ19" s="60">
        <f t="shared" si="46"/>
        <v>0</v>
      </c>
      <c r="CR19" s="60">
        <f t="shared" si="47"/>
        <v>7</v>
      </c>
      <c r="CS19" s="60">
        <f t="shared" si="48"/>
        <v>0</v>
      </c>
      <c r="CT19" s="60">
        <f t="shared" si="49"/>
        <v>0</v>
      </c>
      <c r="CV19" s="60">
        <f t="shared" si="50"/>
        <v>0</v>
      </c>
      <c r="CW19" s="60">
        <f t="shared" si="51"/>
        <v>6</v>
      </c>
      <c r="CX19" s="60">
        <f t="shared" si="52"/>
        <v>0</v>
      </c>
      <c r="CY19" s="60">
        <f t="shared" si="53"/>
        <v>0</v>
      </c>
      <c r="CZ19" s="60">
        <f t="shared" si="54"/>
        <v>0</v>
      </c>
      <c r="DA19" s="60">
        <f t="shared" si="55"/>
        <v>7</v>
      </c>
      <c r="DB19" s="60">
        <f t="shared" si="56"/>
        <v>0</v>
      </c>
      <c r="DC19" s="60">
        <f t="shared" si="57"/>
        <v>0</v>
      </c>
      <c r="DE19" s="60">
        <f t="shared" si="58"/>
        <v>0</v>
      </c>
      <c r="DF19" s="60">
        <f t="shared" si="59"/>
        <v>6</v>
      </c>
      <c r="DG19" s="60">
        <f t="shared" si="60"/>
        <v>0</v>
      </c>
      <c r="DH19" s="60">
        <f t="shared" si="61"/>
        <v>0</v>
      </c>
      <c r="DI19" s="60">
        <f t="shared" si="62"/>
        <v>0</v>
      </c>
      <c r="DJ19" s="60">
        <f t="shared" si="63"/>
        <v>7</v>
      </c>
      <c r="DK19" s="60">
        <f t="shared" si="64"/>
        <v>0</v>
      </c>
      <c r="DL19" s="60">
        <f t="shared" si="65"/>
        <v>0</v>
      </c>
      <c r="DN19" s="60">
        <f t="shared" si="66"/>
        <v>0</v>
      </c>
      <c r="DO19" s="60">
        <f t="shared" si="67"/>
        <v>0</v>
      </c>
      <c r="DP19" s="60">
        <f t="shared" si="68"/>
        <v>0</v>
      </c>
      <c r="DQ19" s="60">
        <f t="shared" si="69"/>
        <v>0</v>
      </c>
      <c r="DR19" s="60">
        <f t="shared" si="70"/>
        <v>0</v>
      </c>
      <c r="DS19" s="60">
        <f t="shared" si="71"/>
        <v>0</v>
      </c>
      <c r="DU19" s="60">
        <f t="shared" si="72"/>
        <v>0</v>
      </c>
      <c r="DV19" s="60">
        <f t="shared" si="73"/>
        <v>0</v>
      </c>
      <c r="DW19" s="60">
        <f t="shared" si="74"/>
        <v>0</v>
      </c>
      <c r="DX19" s="60">
        <f t="shared" si="75"/>
        <v>0</v>
      </c>
      <c r="DY19" s="60">
        <f t="shared" si="76"/>
        <v>0</v>
      </c>
      <c r="DZ19" s="60">
        <f t="shared" si="77"/>
        <v>0</v>
      </c>
      <c r="EB19" s="60">
        <f t="shared" si="78"/>
        <v>0</v>
      </c>
      <c r="EC19" s="60">
        <f t="shared" si="79"/>
        <v>0</v>
      </c>
      <c r="ED19" s="60">
        <f t="shared" si="80"/>
        <v>0</v>
      </c>
      <c r="EE19" s="60">
        <f t="shared" si="81"/>
        <v>0</v>
      </c>
      <c r="EF19" s="60">
        <f t="shared" si="82"/>
        <v>0</v>
      </c>
      <c r="EG19" s="60">
        <f t="shared" si="83"/>
        <v>0</v>
      </c>
    </row>
    <row r="20" spans="1:137" ht="12" customHeight="1" x14ac:dyDescent="0.2">
      <c r="A20" s="13">
        <v>14</v>
      </c>
      <c r="B20" s="343"/>
      <c r="C20" s="344"/>
      <c r="D20" s="346"/>
      <c r="E20" s="346"/>
      <c r="F20" s="346"/>
      <c r="G20" s="15"/>
      <c r="H20" s="318"/>
      <c r="I20" s="319"/>
      <c r="J20" s="318"/>
      <c r="K20" s="319"/>
      <c r="L20" s="13">
        <v>64</v>
      </c>
      <c r="M20" s="318"/>
      <c r="N20" s="345"/>
      <c r="O20" s="319"/>
      <c r="P20" s="346"/>
      <c r="Q20" s="346"/>
      <c r="R20" s="318"/>
      <c r="S20" s="345"/>
      <c r="T20" s="319"/>
      <c r="U20" s="343"/>
      <c r="V20" s="344"/>
      <c r="W20" s="318"/>
      <c r="X20" s="319"/>
      <c r="Z20" s="27" t="s">
        <v>95</v>
      </c>
      <c r="AA20" s="347" t="e">
        <f>SUM(AE101:AF111)/$X$2</f>
        <v>#DIV/0!</v>
      </c>
      <c r="AB20" s="348"/>
      <c r="AC20" s="314" t="e">
        <f>SUM(AG101:AH111)/$X$2</f>
        <v>#DIV/0!</v>
      </c>
      <c r="AD20" s="315"/>
      <c r="AE20" s="37"/>
      <c r="AF20" s="49" t="s">
        <v>46</v>
      </c>
      <c r="AG20" s="31" t="s">
        <v>290</v>
      </c>
      <c r="AH20" s="17"/>
      <c r="AI20" s="50"/>
      <c r="AJ20" s="31"/>
      <c r="AK20" s="10" t="s">
        <v>60</v>
      </c>
      <c r="AL20" s="31" t="s">
        <v>66</v>
      </c>
      <c r="AM20" s="17"/>
      <c r="AN20" s="50"/>
      <c r="AO20" s="50"/>
      <c r="AQ20" s="16">
        <f t="shared" si="0"/>
        <v>0</v>
      </c>
      <c r="AR20" s="16">
        <f t="shared" si="1"/>
        <v>6</v>
      </c>
      <c r="AS20" s="16">
        <f t="shared" si="2"/>
        <v>0</v>
      </c>
      <c r="AT20" s="16">
        <f t="shared" si="3"/>
        <v>0</v>
      </c>
      <c r="AU20" s="16">
        <f t="shared" si="4"/>
        <v>0</v>
      </c>
      <c r="AV20" s="16">
        <f t="shared" si="5"/>
        <v>7</v>
      </c>
      <c r="AW20" s="16">
        <f t="shared" si="6"/>
        <v>0</v>
      </c>
      <c r="AX20" s="16">
        <f t="shared" si="7"/>
        <v>0</v>
      </c>
      <c r="AZ20" s="16">
        <f t="shared" si="8"/>
        <v>0</v>
      </c>
      <c r="BA20" s="16">
        <f t="shared" si="9"/>
        <v>0</v>
      </c>
      <c r="BC20" s="60">
        <f t="shared" si="10"/>
        <v>0</v>
      </c>
      <c r="BD20" s="60">
        <f t="shared" si="11"/>
        <v>6</v>
      </c>
      <c r="BE20" s="60">
        <f t="shared" si="12"/>
        <v>0</v>
      </c>
      <c r="BF20" s="60">
        <f t="shared" si="13"/>
        <v>0</v>
      </c>
      <c r="BG20" s="60">
        <f t="shared" si="14"/>
        <v>0</v>
      </c>
      <c r="BH20" s="60">
        <f t="shared" si="15"/>
        <v>7</v>
      </c>
      <c r="BI20" s="60">
        <f t="shared" si="16"/>
        <v>0</v>
      </c>
      <c r="BJ20" s="60">
        <f t="shared" si="17"/>
        <v>0</v>
      </c>
      <c r="BL20" s="60">
        <f t="shared" si="18"/>
        <v>0</v>
      </c>
      <c r="BM20" s="60">
        <f t="shared" si="19"/>
        <v>6</v>
      </c>
      <c r="BN20" s="60">
        <f t="shared" si="20"/>
        <v>0</v>
      </c>
      <c r="BO20" s="60">
        <f t="shared" si="21"/>
        <v>0</v>
      </c>
      <c r="BP20" s="60">
        <f t="shared" si="22"/>
        <v>0</v>
      </c>
      <c r="BQ20" s="60">
        <f t="shared" si="23"/>
        <v>7</v>
      </c>
      <c r="BR20" s="60">
        <f t="shared" si="24"/>
        <v>0</v>
      </c>
      <c r="BS20" s="60">
        <f t="shared" si="25"/>
        <v>0</v>
      </c>
      <c r="BU20" s="60">
        <f t="shared" si="26"/>
        <v>0</v>
      </c>
      <c r="BV20" s="60">
        <f t="shared" si="27"/>
        <v>6</v>
      </c>
      <c r="BW20" s="60">
        <f t="shared" si="28"/>
        <v>0</v>
      </c>
      <c r="BX20" s="60">
        <f t="shared" si="29"/>
        <v>0</v>
      </c>
      <c r="BY20" s="60">
        <f t="shared" si="30"/>
        <v>0</v>
      </c>
      <c r="BZ20" s="60">
        <f t="shared" si="31"/>
        <v>7</v>
      </c>
      <c r="CA20" s="60">
        <f t="shared" si="32"/>
        <v>0</v>
      </c>
      <c r="CB20" s="60">
        <f t="shared" si="33"/>
        <v>0</v>
      </c>
      <c r="CD20" s="60">
        <f t="shared" si="34"/>
        <v>0</v>
      </c>
      <c r="CE20" s="60">
        <f t="shared" si="35"/>
        <v>6</v>
      </c>
      <c r="CF20" s="60">
        <f t="shared" si="36"/>
        <v>0</v>
      </c>
      <c r="CG20" s="60">
        <f t="shared" si="37"/>
        <v>0</v>
      </c>
      <c r="CH20" s="60">
        <f t="shared" si="38"/>
        <v>0</v>
      </c>
      <c r="CI20" s="60">
        <f t="shared" si="39"/>
        <v>7</v>
      </c>
      <c r="CJ20" s="60">
        <f t="shared" si="40"/>
        <v>0</v>
      </c>
      <c r="CK20" s="60">
        <f t="shared" si="41"/>
        <v>0</v>
      </c>
      <c r="CM20" s="60">
        <f t="shared" si="42"/>
        <v>0</v>
      </c>
      <c r="CN20" s="60">
        <f t="shared" si="43"/>
        <v>6</v>
      </c>
      <c r="CO20" s="60">
        <f t="shared" si="44"/>
        <v>0</v>
      </c>
      <c r="CP20" s="60">
        <f t="shared" si="45"/>
        <v>0</v>
      </c>
      <c r="CQ20" s="60">
        <f t="shared" si="46"/>
        <v>0</v>
      </c>
      <c r="CR20" s="60">
        <f t="shared" si="47"/>
        <v>7</v>
      </c>
      <c r="CS20" s="60">
        <f t="shared" si="48"/>
        <v>0</v>
      </c>
      <c r="CT20" s="60">
        <f t="shared" si="49"/>
        <v>0</v>
      </c>
      <c r="CV20" s="60">
        <f t="shared" si="50"/>
        <v>0</v>
      </c>
      <c r="CW20" s="60">
        <f t="shared" si="51"/>
        <v>6</v>
      </c>
      <c r="CX20" s="60">
        <f t="shared" si="52"/>
        <v>0</v>
      </c>
      <c r="CY20" s="60">
        <f t="shared" si="53"/>
        <v>0</v>
      </c>
      <c r="CZ20" s="60">
        <f t="shared" si="54"/>
        <v>0</v>
      </c>
      <c r="DA20" s="60">
        <f t="shared" si="55"/>
        <v>7</v>
      </c>
      <c r="DB20" s="60">
        <f t="shared" si="56"/>
        <v>0</v>
      </c>
      <c r="DC20" s="60">
        <f t="shared" si="57"/>
        <v>0</v>
      </c>
      <c r="DE20" s="60">
        <f t="shared" si="58"/>
        <v>0</v>
      </c>
      <c r="DF20" s="60">
        <f t="shared" si="59"/>
        <v>6</v>
      </c>
      <c r="DG20" s="60">
        <f t="shared" si="60"/>
        <v>0</v>
      </c>
      <c r="DH20" s="60">
        <f t="shared" si="61"/>
        <v>0</v>
      </c>
      <c r="DI20" s="60">
        <f t="shared" si="62"/>
        <v>0</v>
      </c>
      <c r="DJ20" s="60">
        <f t="shared" si="63"/>
        <v>7</v>
      </c>
      <c r="DK20" s="60">
        <f t="shared" si="64"/>
        <v>0</v>
      </c>
      <c r="DL20" s="60">
        <f t="shared" si="65"/>
        <v>0</v>
      </c>
      <c r="DN20" s="60">
        <f t="shared" si="66"/>
        <v>0</v>
      </c>
      <c r="DO20" s="60">
        <f t="shared" si="67"/>
        <v>0</v>
      </c>
      <c r="DP20" s="60">
        <f t="shared" si="68"/>
        <v>0</v>
      </c>
      <c r="DQ20" s="60">
        <f t="shared" si="69"/>
        <v>0</v>
      </c>
      <c r="DR20" s="60">
        <f t="shared" si="70"/>
        <v>0</v>
      </c>
      <c r="DS20" s="60">
        <f t="shared" si="71"/>
        <v>0</v>
      </c>
      <c r="DU20" s="60">
        <f t="shared" si="72"/>
        <v>0</v>
      </c>
      <c r="DV20" s="60">
        <f t="shared" si="73"/>
        <v>0</v>
      </c>
      <c r="DW20" s="60">
        <f t="shared" si="74"/>
        <v>0</v>
      </c>
      <c r="DX20" s="60">
        <f t="shared" si="75"/>
        <v>0</v>
      </c>
      <c r="DY20" s="60">
        <f t="shared" si="76"/>
        <v>0</v>
      </c>
      <c r="DZ20" s="60">
        <f t="shared" si="77"/>
        <v>0</v>
      </c>
      <c r="EB20" s="60">
        <f t="shared" si="78"/>
        <v>0</v>
      </c>
      <c r="EC20" s="60">
        <f t="shared" si="79"/>
        <v>0</v>
      </c>
      <c r="ED20" s="60">
        <f t="shared" si="80"/>
        <v>0</v>
      </c>
      <c r="EE20" s="60">
        <f t="shared" si="81"/>
        <v>0</v>
      </c>
      <c r="EF20" s="60">
        <f t="shared" si="82"/>
        <v>0</v>
      </c>
      <c r="EG20" s="60">
        <f t="shared" si="83"/>
        <v>0</v>
      </c>
    </row>
    <row r="21" spans="1:137" ht="12" customHeight="1" x14ac:dyDescent="0.2">
      <c r="A21" s="13">
        <v>15</v>
      </c>
      <c r="B21" s="343"/>
      <c r="C21" s="344"/>
      <c r="D21" s="346"/>
      <c r="E21" s="346"/>
      <c r="F21" s="346"/>
      <c r="G21" s="15"/>
      <c r="H21" s="318"/>
      <c r="I21" s="319"/>
      <c r="J21" s="318"/>
      <c r="K21" s="319"/>
      <c r="L21" s="13">
        <v>65</v>
      </c>
      <c r="M21" s="318"/>
      <c r="N21" s="345"/>
      <c r="O21" s="319"/>
      <c r="P21" s="346"/>
      <c r="Q21" s="346"/>
      <c r="R21" s="318"/>
      <c r="S21" s="345"/>
      <c r="T21" s="319"/>
      <c r="U21" s="343"/>
      <c r="V21" s="344"/>
      <c r="W21" s="318"/>
      <c r="X21" s="319"/>
      <c r="Z21" s="27" t="s">
        <v>96</v>
      </c>
      <c r="AA21" s="347" t="e">
        <f>SUM(AE82:AF87)/$X$2</f>
        <v>#DIV/0!</v>
      </c>
      <c r="AB21" s="348"/>
      <c r="AC21" s="314" t="e">
        <f>SUM(AG82:AH87)/$X$2</f>
        <v>#DIV/0!</v>
      </c>
      <c r="AD21" s="315"/>
      <c r="AE21" s="37"/>
      <c r="AF21" s="49" t="s">
        <v>47</v>
      </c>
      <c r="AG21" s="31" t="s">
        <v>291</v>
      </c>
      <c r="AH21" s="17"/>
      <c r="AI21" s="50"/>
      <c r="AJ21" s="31"/>
      <c r="AK21" s="10" t="s">
        <v>61</v>
      </c>
      <c r="AL21" s="31" t="s">
        <v>67</v>
      </c>
      <c r="AM21" s="17"/>
      <c r="AN21" s="50"/>
      <c r="AO21" s="50"/>
      <c r="AQ21" s="16">
        <f t="shared" si="0"/>
        <v>0</v>
      </c>
      <c r="AR21" s="16">
        <f t="shared" si="1"/>
        <v>6</v>
      </c>
      <c r="AS21" s="16">
        <f t="shared" si="2"/>
        <v>0</v>
      </c>
      <c r="AT21" s="16">
        <f t="shared" si="3"/>
        <v>0</v>
      </c>
      <c r="AU21" s="16">
        <f t="shared" si="4"/>
        <v>0</v>
      </c>
      <c r="AV21" s="16">
        <f t="shared" si="5"/>
        <v>7</v>
      </c>
      <c r="AW21" s="16">
        <f t="shared" si="6"/>
        <v>0</v>
      </c>
      <c r="AX21" s="16">
        <f t="shared" si="7"/>
        <v>0</v>
      </c>
      <c r="AZ21" s="16">
        <f t="shared" si="8"/>
        <v>0</v>
      </c>
      <c r="BA21" s="16">
        <f t="shared" si="9"/>
        <v>0</v>
      </c>
      <c r="BC21" s="60">
        <f t="shared" si="10"/>
        <v>0</v>
      </c>
      <c r="BD21" s="60">
        <f t="shared" si="11"/>
        <v>6</v>
      </c>
      <c r="BE21" s="60">
        <f t="shared" si="12"/>
        <v>0</v>
      </c>
      <c r="BF21" s="60">
        <f t="shared" si="13"/>
        <v>0</v>
      </c>
      <c r="BG21" s="60">
        <f t="shared" si="14"/>
        <v>0</v>
      </c>
      <c r="BH21" s="60">
        <f t="shared" si="15"/>
        <v>7</v>
      </c>
      <c r="BI21" s="60">
        <f t="shared" si="16"/>
        <v>0</v>
      </c>
      <c r="BJ21" s="60">
        <f t="shared" si="17"/>
        <v>0</v>
      </c>
      <c r="BL21" s="60">
        <f t="shared" si="18"/>
        <v>0</v>
      </c>
      <c r="BM21" s="60">
        <f t="shared" si="19"/>
        <v>6</v>
      </c>
      <c r="BN21" s="60">
        <f t="shared" si="20"/>
        <v>0</v>
      </c>
      <c r="BO21" s="60">
        <f t="shared" si="21"/>
        <v>0</v>
      </c>
      <c r="BP21" s="60">
        <f t="shared" si="22"/>
        <v>0</v>
      </c>
      <c r="BQ21" s="60">
        <f t="shared" si="23"/>
        <v>7</v>
      </c>
      <c r="BR21" s="60">
        <f t="shared" si="24"/>
        <v>0</v>
      </c>
      <c r="BS21" s="60">
        <f t="shared" si="25"/>
        <v>0</v>
      </c>
      <c r="BU21" s="60">
        <f t="shared" si="26"/>
        <v>0</v>
      </c>
      <c r="BV21" s="60">
        <f t="shared" si="27"/>
        <v>6</v>
      </c>
      <c r="BW21" s="60">
        <f t="shared" si="28"/>
        <v>0</v>
      </c>
      <c r="BX21" s="60">
        <f t="shared" si="29"/>
        <v>0</v>
      </c>
      <c r="BY21" s="60">
        <f t="shared" si="30"/>
        <v>0</v>
      </c>
      <c r="BZ21" s="60">
        <f t="shared" si="31"/>
        <v>7</v>
      </c>
      <c r="CA21" s="60">
        <f t="shared" si="32"/>
        <v>0</v>
      </c>
      <c r="CB21" s="60">
        <f t="shared" si="33"/>
        <v>0</v>
      </c>
      <c r="CD21" s="60">
        <f t="shared" si="34"/>
        <v>0</v>
      </c>
      <c r="CE21" s="60">
        <f t="shared" si="35"/>
        <v>6</v>
      </c>
      <c r="CF21" s="60">
        <f t="shared" si="36"/>
        <v>0</v>
      </c>
      <c r="CG21" s="60">
        <f t="shared" si="37"/>
        <v>0</v>
      </c>
      <c r="CH21" s="60">
        <f t="shared" si="38"/>
        <v>0</v>
      </c>
      <c r="CI21" s="60">
        <f t="shared" si="39"/>
        <v>7</v>
      </c>
      <c r="CJ21" s="60">
        <f t="shared" si="40"/>
        <v>0</v>
      </c>
      <c r="CK21" s="60">
        <f t="shared" si="41"/>
        <v>0</v>
      </c>
      <c r="CM21" s="60">
        <f t="shared" si="42"/>
        <v>0</v>
      </c>
      <c r="CN21" s="60">
        <f t="shared" si="43"/>
        <v>6</v>
      </c>
      <c r="CO21" s="60">
        <f t="shared" si="44"/>
        <v>0</v>
      </c>
      <c r="CP21" s="60">
        <f t="shared" si="45"/>
        <v>0</v>
      </c>
      <c r="CQ21" s="60">
        <f t="shared" si="46"/>
        <v>0</v>
      </c>
      <c r="CR21" s="60">
        <f t="shared" si="47"/>
        <v>7</v>
      </c>
      <c r="CS21" s="60">
        <f t="shared" si="48"/>
        <v>0</v>
      </c>
      <c r="CT21" s="60">
        <f t="shared" si="49"/>
        <v>0</v>
      </c>
      <c r="CV21" s="60">
        <f t="shared" si="50"/>
        <v>0</v>
      </c>
      <c r="CW21" s="60">
        <f t="shared" si="51"/>
        <v>6</v>
      </c>
      <c r="CX21" s="60">
        <f t="shared" si="52"/>
        <v>0</v>
      </c>
      <c r="CY21" s="60">
        <f t="shared" si="53"/>
        <v>0</v>
      </c>
      <c r="CZ21" s="60">
        <f t="shared" si="54"/>
        <v>0</v>
      </c>
      <c r="DA21" s="60">
        <f t="shared" si="55"/>
        <v>7</v>
      </c>
      <c r="DB21" s="60">
        <f t="shared" si="56"/>
        <v>0</v>
      </c>
      <c r="DC21" s="60">
        <f t="shared" si="57"/>
        <v>0</v>
      </c>
      <c r="DE21" s="60">
        <f t="shared" si="58"/>
        <v>0</v>
      </c>
      <c r="DF21" s="60">
        <f t="shared" si="59"/>
        <v>6</v>
      </c>
      <c r="DG21" s="60">
        <f t="shared" si="60"/>
        <v>0</v>
      </c>
      <c r="DH21" s="60">
        <f t="shared" si="61"/>
        <v>0</v>
      </c>
      <c r="DI21" s="60">
        <f t="shared" si="62"/>
        <v>0</v>
      </c>
      <c r="DJ21" s="60">
        <f t="shared" si="63"/>
        <v>7</v>
      </c>
      <c r="DK21" s="60">
        <f t="shared" si="64"/>
        <v>0</v>
      </c>
      <c r="DL21" s="60">
        <f t="shared" si="65"/>
        <v>0</v>
      </c>
      <c r="DN21" s="60">
        <f t="shared" si="66"/>
        <v>0</v>
      </c>
      <c r="DO21" s="60">
        <f t="shared" si="67"/>
        <v>0</v>
      </c>
      <c r="DP21" s="60">
        <f t="shared" si="68"/>
        <v>0</v>
      </c>
      <c r="DQ21" s="60">
        <f t="shared" si="69"/>
        <v>0</v>
      </c>
      <c r="DR21" s="60">
        <f t="shared" si="70"/>
        <v>0</v>
      </c>
      <c r="DS21" s="60">
        <f t="shared" si="71"/>
        <v>0</v>
      </c>
      <c r="DU21" s="60">
        <f t="shared" si="72"/>
        <v>0</v>
      </c>
      <c r="DV21" s="60">
        <f t="shared" si="73"/>
        <v>0</v>
      </c>
      <c r="DW21" s="60">
        <f t="shared" si="74"/>
        <v>0</v>
      </c>
      <c r="DX21" s="60">
        <f t="shared" si="75"/>
        <v>0</v>
      </c>
      <c r="DY21" s="60">
        <f t="shared" si="76"/>
        <v>0</v>
      </c>
      <c r="DZ21" s="60">
        <f t="shared" si="77"/>
        <v>0</v>
      </c>
      <c r="EB21" s="60">
        <f t="shared" si="78"/>
        <v>0</v>
      </c>
      <c r="EC21" s="60">
        <f t="shared" si="79"/>
        <v>0</v>
      </c>
      <c r="ED21" s="60">
        <f t="shared" si="80"/>
        <v>0</v>
      </c>
      <c r="EE21" s="60">
        <f t="shared" si="81"/>
        <v>0</v>
      </c>
      <c r="EF21" s="60">
        <f t="shared" si="82"/>
        <v>0</v>
      </c>
      <c r="EG21" s="60">
        <f t="shared" si="83"/>
        <v>0</v>
      </c>
    </row>
    <row r="22" spans="1:137" ht="12" customHeight="1" x14ac:dyDescent="0.2">
      <c r="A22" s="13">
        <v>16</v>
      </c>
      <c r="B22" s="343"/>
      <c r="C22" s="344"/>
      <c r="D22" s="346"/>
      <c r="E22" s="346"/>
      <c r="F22" s="346"/>
      <c r="G22" s="15"/>
      <c r="H22" s="318"/>
      <c r="I22" s="319"/>
      <c r="J22" s="318"/>
      <c r="K22" s="319"/>
      <c r="L22" s="13">
        <v>66</v>
      </c>
      <c r="M22" s="318"/>
      <c r="N22" s="345"/>
      <c r="O22" s="319"/>
      <c r="P22" s="346"/>
      <c r="Q22" s="346"/>
      <c r="R22" s="318"/>
      <c r="S22" s="345"/>
      <c r="T22" s="319"/>
      <c r="U22" s="343"/>
      <c r="V22" s="344"/>
      <c r="W22" s="318"/>
      <c r="X22" s="319"/>
      <c r="Z22" s="27" t="s">
        <v>97</v>
      </c>
      <c r="AA22" s="347" t="e">
        <f>SUM(AE64:AF80)/$X$2</f>
        <v>#DIV/0!</v>
      </c>
      <c r="AB22" s="348"/>
      <c r="AC22" s="314" t="e">
        <f>SUM(AG64:AH80)/$X$2</f>
        <v>#DIV/0!</v>
      </c>
      <c r="AD22" s="315"/>
      <c r="AE22" s="37"/>
      <c r="AF22" s="49" t="s">
        <v>48</v>
      </c>
      <c r="AG22" s="31" t="s">
        <v>52</v>
      </c>
      <c r="AH22" s="17"/>
      <c r="AI22" s="50"/>
      <c r="AJ22" s="31"/>
      <c r="AK22" s="10" t="s">
        <v>62</v>
      </c>
      <c r="AL22" s="31" t="s">
        <v>68</v>
      </c>
      <c r="AM22" s="17"/>
      <c r="AN22" s="50"/>
      <c r="AO22" s="50"/>
      <c r="AQ22" s="16">
        <f t="shared" si="0"/>
        <v>0</v>
      </c>
      <c r="AR22" s="16">
        <f t="shared" si="1"/>
        <v>6</v>
      </c>
      <c r="AS22" s="16">
        <f t="shared" si="2"/>
        <v>0</v>
      </c>
      <c r="AT22" s="16">
        <f t="shared" si="3"/>
        <v>0</v>
      </c>
      <c r="AU22" s="16">
        <f t="shared" si="4"/>
        <v>0</v>
      </c>
      <c r="AV22" s="16">
        <f t="shared" si="5"/>
        <v>7</v>
      </c>
      <c r="AW22" s="16">
        <f t="shared" si="6"/>
        <v>0</v>
      </c>
      <c r="AX22" s="16">
        <f t="shared" si="7"/>
        <v>0</v>
      </c>
      <c r="AZ22" s="16">
        <f t="shared" si="8"/>
        <v>0</v>
      </c>
      <c r="BA22" s="16">
        <f t="shared" si="9"/>
        <v>0</v>
      </c>
      <c r="BC22" s="60">
        <f t="shared" si="10"/>
        <v>0</v>
      </c>
      <c r="BD22" s="60">
        <f t="shared" si="11"/>
        <v>6</v>
      </c>
      <c r="BE22" s="60">
        <f t="shared" si="12"/>
        <v>0</v>
      </c>
      <c r="BF22" s="60">
        <f t="shared" si="13"/>
        <v>0</v>
      </c>
      <c r="BG22" s="60">
        <f t="shared" si="14"/>
        <v>0</v>
      </c>
      <c r="BH22" s="60">
        <f t="shared" si="15"/>
        <v>7</v>
      </c>
      <c r="BI22" s="60">
        <f t="shared" si="16"/>
        <v>0</v>
      </c>
      <c r="BJ22" s="60">
        <f t="shared" si="17"/>
        <v>0</v>
      </c>
      <c r="BL22" s="60">
        <f t="shared" si="18"/>
        <v>0</v>
      </c>
      <c r="BM22" s="60">
        <f t="shared" si="19"/>
        <v>6</v>
      </c>
      <c r="BN22" s="60">
        <f t="shared" si="20"/>
        <v>0</v>
      </c>
      <c r="BO22" s="60">
        <f t="shared" si="21"/>
        <v>0</v>
      </c>
      <c r="BP22" s="60">
        <f t="shared" si="22"/>
        <v>0</v>
      </c>
      <c r="BQ22" s="60">
        <f t="shared" si="23"/>
        <v>7</v>
      </c>
      <c r="BR22" s="60">
        <f t="shared" si="24"/>
        <v>0</v>
      </c>
      <c r="BS22" s="60">
        <f t="shared" si="25"/>
        <v>0</v>
      </c>
      <c r="BU22" s="60">
        <f t="shared" si="26"/>
        <v>0</v>
      </c>
      <c r="BV22" s="60">
        <f t="shared" si="27"/>
        <v>6</v>
      </c>
      <c r="BW22" s="60">
        <f t="shared" si="28"/>
        <v>0</v>
      </c>
      <c r="BX22" s="60">
        <f t="shared" si="29"/>
        <v>0</v>
      </c>
      <c r="BY22" s="60">
        <f t="shared" si="30"/>
        <v>0</v>
      </c>
      <c r="BZ22" s="60">
        <f t="shared" si="31"/>
        <v>7</v>
      </c>
      <c r="CA22" s="60">
        <f t="shared" si="32"/>
        <v>0</v>
      </c>
      <c r="CB22" s="60">
        <f t="shared" si="33"/>
        <v>0</v>
      </c>
      <c r="CD22" s="60">
        <f t="shared" si="34"/>
        <v>0</v>
      </c>
      <c r="CE22" s="60">
        <f t="shared" si="35"/>
        <v>6</v>
      </c>
      <c r="CF22" s="60">
        <f t="shared" si="36"/>
        <v>0</v>
      </c>
      <c r="CG22" s="60">
        <f t="shared" si="37"/>
        <v>0</v>
      </c>
      <c r="CH22" s="60">
        <f t="shared" si="38"/>
        <v>0</v>
      </c>
      <c r="CI22" s="60">
        <f t="shared" si="39"/>
        <v>7</v>
      </c>
      <c r="CJ22" s="60">
        <f t="shared" si="40"/>
        <v>0</v>
      </c>
      <c r="CK22" s="60">
        <f t="shared" si="41"/>
        <v>0</v>
      </c>
      <c r="CM22" s="60">
        <f t="shared" si="42"/>
        <v>0</v>
      </c>
      <c r="CN22" s="60">
        <f t="shared" si="43"/>
        <v>6</v>
      </c>
      <c r="CO22" s="60">
        <f t="shared" si="44"/>
        <v>0</v>
      </c>
      <c r="CP22" s="60">
        <f t="shared" si="45"/>
        <v>0</v>
      </c>
      <c r="CQ22" s="60">
        <f t="shared" si="46"/>
        <v>0</v>
      </c>
      <c r="CR22" s="60">
        <f t="shared" si="47"/>
        <v>7</v>
      </c>
      <c r="CS22" s="60">
        <f t="shared" si="48"/>
        <v>0</v>
      </c>
      <c r="CT22" s="60">
        <f t="shared" si="49"/>
        <v>0</v>
      </c>
      <c r="CV22" s="60">
        <f t="shared" si="50"/>
        <v>0</v>
      </c>
      <c r="CW22" s="60">
        <f t="shared" si="51"/>
        <v>6</v>
      </c>
      <c r="CX22" s="60">
        <f t="shared" si="52"/>
        <v>0</v>
      </c>
      <c r="CY22" s="60">
        <f t="shared" si="53"/>
        <v>0</v>
      </c>
      <c r="CZ22" s="60">
        <f t="shared" si="54"/>
        <v>0</v>
      </c>
      <c r="DA22" s="60">
        <f t="shared" si="55"/>
        <v>7</v>
      </c>
      <c r="DB22" s="60">
        <f t="shared" si="56"/>
        <v>0</v>
      </c>
      <c r="DC22" s="60">
        <f t="shared" si="57"/>
        <v>0</v>
      </c>
      <c r="DE22" s="60">
        <f t="shared" si="58"/>
        <v>0</v>
      </c>
      <c r="DF22" s="60">
        <f t="shared" si="59"/>
        <v>6</v>
      </c>
      <c r="DG22" s="60">
        <f t="shared" si="60"/>
        <v>0</v>
      </c>
      <c r="DH22" s="60">
        <f t="shared" si="61"/>
        <v>0</v>
      </c>
      <c r="DI22" s="60">
        <f t="shared" si="62"/>
        <v>0</v>
      </c>
      <c r="DJ22" s="60">
        <f t="shared" si="63"/>
        <v>7</v>
      </c>
      <c r="DK22" s="60">
        <f t="shared" si="64"/>
        <v>0</v>
      </c>
      <c r="DL22" s="60">
        <f t="shared" si="65"/>
        <v>0</v>
      </c>
      <c r="DN22" s="60">
        <f t="shared" si="66"/>
        <v>0</v>
      </c>
      <c r="DO22" s="60">
        <f t="shared" si="67"/>
        <v>0</v>
      </c>
      <c r="DP22" s="60">
        <f t="shared" si="68"/>
        <v>0</v>
      </c>
      <c r="DQ22" s="60">
        <f t="shared" si="69"/>
        <v>0</v>
      </c>
      <c r="DR22" s="60">
        <f t="shared" si="70"/>
        <v>0</v>
      </c>
      <c r="DS22" s="60">
        <f t="shared" si="71"/>
        <v>0</v>
      </c>
      <c r="DU22" s="60">
        <f t="shared" si="72"/>
        <v>0</v>
      </c>
      <c r="DV22" s="60">
        <f t="shared" si="73"/>
        <v>0</v>
      </c>
      <c r="DW22" s="60">
        <f t="shared" si="74"/>
        <v>0</v>
      </c>
      <c r="DX22" s="60">
        <f t="shared" si="75"/>
        <v>0</v>
      </c>
      <c r="DY22" s="60">
        <f t="shared" si="76"/>
        <v>0</v>
      </c>
      <c r="DZ22" s="60">
        <f t="shared" si="77"/>
        <v>0</v>
      </c>
      <c r="EB22" s="60">
        <f t="shared" si="78"/>
        <v>0</v>
      </c>
      <c r="EC22" s="60">
        <f t="shared" si="79"/>
        <v>0</v>
      </c>
      <c r="ED22" s="60">
        <f t="shared" si="80"/>
        <v>0</v>
      </c>
      <c r="EE22" s="60">
        <f t="shared" si="81"/>
        <v>0</v>
      </c>
      <c r="EF22" s="60">
        <f t="shared" si="82"/>
        <v>0</v>
      </c>
      <c r="EG22" s="60">
        <f t="shared" si="83"/>
        <v>0</v>
      </c>
    </row>
    <row r="23" spans="1:137" ht="12" customHeight="1" x14ac:dyDescent="0.2">
      <c r="A23" s="13">
        <v>17</v>
      </c>
      <c r="B23" s="343"/>
      <c r="C23" s="344"/>
      <c r="D23" s="346"/>
      <c r="E23" s="346"/>
      <c r="F23" s="346"/>
      <c r="G23" s="15"/>
      <c r="H23" s="318"/>
      <c r="I23" s="319"/>
      <c r="J23" s="318"/>
      <c r="K23" s="319"/>
      <c r="L23" s="13">
        <v>67</v>
      </c>
      <c r="M23" s="318"/>
      <c r="N23" s="345"/>
      <c r="O23" s="319"/>
      <c r="P23" s="346"/>
      <c r="Q23" s="346"/>
      <c r="R23" s="318"/>
      <c r="S23" s="345"/>
      <c r="T23" s="319"/>
      <c r="U23" s="343"/>
      <c r="V23" s="344"/>
      <c r="W23" s="318"/>
      <c r="X23" s="319"/>
      <c r="Z23" s="27" t="s">
        <v>98</v>
      </c>
      <c r="AA23" s="347" t="e">
        <f>SUM(AE130:AF135)/$X$2</f>
        <v>#DIV/0!</v>
      </c>
      <c r="AB23" s="348"/>
      <c r="AC23" s="314" t="e">
        <f>SUM(AG130:AH135)/$X$2</f>
        <v>#DIV/0!</v>
      </c>
      <c r="AD23" s="315"/>
      <c r="AE23" s="38"/>
      <c r="AF23" s="51" t="s">
        <v>49</v>
      </c>
      <c r="AG23" s="52" t="s">
        <v>53</v>
      </c>
      <c r="AH23" s="53"/>
      <c r="AI23" s="54"/>
      <c r="AJ23" s="31"/>
      <c r="AK23" s="10" t="s">
        <v>63</v>
      </c>
      <c r="AL23" s="31" t="s">
        <v>287</v>
      </c>
      <c r="AM23" s="17"/>
      <c r="AN23" s="50"/>
      <c r="AO23" s="50"/>
      <c r="AQ23" s="16">
        <f t="shared" si="0"/>
        <v>0</v>
      </c>
      <c r="AR23" s="16">
        <f t="shared" si="1"/>
        <v>6</v>
      </c>
      <c r="AS23" s="16">
        <f t="shared" si="2"/>
        <v>0</v>
      </c>
      <c r="AT23" s="16">
        <f t="shared" si="3"/>
        <v>0</v>
      </c>
      <c r="AU23" s="16">
        <f t="shared" si="4"/>
        <v>0</v>
      </c>
      <c r="AV23" s="16">
        <f t="shared" si="5"/>
        <v>7</v>
      </c>
      <c r="AW23" s="16">
        <f t="shared" si="6"/>
        <v>0</v>
      </c>
      <c r="AX23" s="16">
        <f t="shared" si="7"/>
        <v>0</v>
      </c>
      <c r="AZ23" s="16">
        <f t="shared" si="8"/>
        <v>0</v>
      </c>
      <c r="BA23" s="16">
        <f t="shared" si="9"/>
        <v>0</v>
      </c>
      <c r="BC23" s="60">
        <f t="shared" si="10"/>
        <v>0</v>
      </c>
      <c r="BD23" s="60">
        <f t="shared" si="11"/>
        <v>6</v>
      </c>
      <c r="BE23" s="60">
        <f t="shared" si="12"/>
        <v>0</v>
      </c>
      <c r="BF23" s="60">
        <f t="shared" si="13"/>
        <v>0</v>
      </c>
      <c r="BG23" s="60">
        <f t="shared" si="14"/>
        <v>0</v>
      </c>
      <c r="BH23" s="60">
        <f t="shared" si="15"/>
        <v>7</v>
      </c>
      <c r="BI23" s="60">
        <f t="shared" si="16"/>
        <v>0</v>
      </c>
      <c r="BJ23" s="60">
        <f t="shared" si="17"/>
        <v>0</v>
      </c>
      <c r="BL23" s="60">
        <f t="shared" si="18"/>
        <v>0</v>
      </c>
      <c r="BM23" s="60">
        <f t="shared" si="19"/>
        <v>6</v>
      </c>
      <c r="BN23" s="60">
        <f t="shared" si="20"/>
        <v>0</v>
      </c>
      <c r="BO23" s="60">
        <f t="shared" si="21"/>
        <v>0</v>
      </c>
      <c r="BP23" s="60">
        <f t="shared" si="22"/>
        <v>0</v>
      </c>
      <c r="BQ23" s="60">
        <f t="shared" si="23"/>
        <v>7</v>
      </c>
      <c r="BR23" s="60">
        <f t="shared" si="24"/>
        <v>0</v>
      </c>
      <c r="BS23" s="60">
        <f t="shared" si="25"/>
        <v>0</v>
      </c>
      <c r="BU23" s="60">
        <f t="shared" si="26"/>
        <v>0</v>
      </c>
      <c r="BV23" s="60">
        <f t="shared" si="27"/>
        <v>6</v>
      </c>
      <c r="BW23" s="60">
        <f t="shared" si="28"/>
        <v>0</v>
      </c>
      <c r="BX23" s="60">
        <f t="shared" si="29"/>
        <v>0</v>
      </c>
      <c r="BY23" s="60">
        <f t="shared" si="30"/>
        <v>0</v>
      </c>
      <c r="BZ23" s="60">
        <f t="shared" si="31"/>
        <v>7</v>
      </c>
      <c r="CA23" s="60">
        <f t="shared" si="32"/>
        <v>0</v>
      </c>
      <c r="CB23" s="60">
        <f t="shared" si="33"/>
        <v>0</v>
      </c>
      <c r="CD23" s="60">
        <f t="shared" si="34"/>
        <v>0</v>
      </c>
      <c r="CE23" s="60">
        <f t="shared" si="35"/>
        <v>6</v>
      </c>
      <c r="CF23" s="60">
        <f t="shared" si="36"/>
        <v>0</v>
      </c>
      <c r="CG23" s="60">
        <f t="shared" si="37"/>
        <v>0</v>
      </c>
      <c r="CH23" s="60">
        <f t="shared" si="38"/>
        <v>0</v>
      </c>
      <c r="CI23" s="60">
        <f t="shared" si="39"/>
        <v>7</v>
      </c>
      <c r="CJ23" s="60">
        <f t="shared" si="40"/>
        <v>0</v>
      </c>
      <c r="CK23" s="60">
        <f t="shared" si="41"/>
        <v>0</v>
      </c>
      <c r="CM23" s="60">
        <f t="shared" si="42"/>
        <v>0</v>
      </c>
      <c r="CN23" s="60">
        <f t="shared" si="43"/>
        <v>6</v>
      </c>
      <c r="CO23" s="60">
        <f t="shared" si="44"/>
        <v>0</v>
      </c>
      <c r="CP23" s="60">
        <f t="shared" si="45"/>
        <v>0</v>
      </c>
      <c r="CQ23" s="60">
        <f t="shared" si="46"/>
        <v>0</v>
      </c>
      <c r="CR23" s="60">
        <f t="shared" si="47"/>
        <v>7</v>
      </c>
      <c r="CS23" s="60">
        <f t="shared" si="48"/>
        <v>0</v>
      </c>
      <c r="CT23" s="60">
        <f t="shared" si="49"/>
        <v>0</v>
      </c>
      <c r="CV23" s="60">
        <f t="shared" si="50"/>
        <v>0</v>
      </c>
      <c r="CW23" s="60">
        <f t="shared" si="51"/>
        <v>6</v>
      </c>
      <c r="CX23" s="60">
        <f t="shared" si="52"/>
        <v>0</v>
      </c>
      <c r="CY23" s="60">
        <f t="shared" si="53"/>
        <v>0</v>
      </c>
      <c r="CZ23" s="60">
        <f t="shared" si="54"/>
        <v>0</v>
      </c>
      <c r="DA23" s="60">
        <f t="shared" si="55"/>
        <v>7</v>
      </c>
      <c r="DB23" s="60">
        <f t="shared" si="56"/>
        <v>0</v>
      </c>
      <c r="DC23" s="60">
        <f t="shared" si="57"/>
        <v>0</v>
      </c>
      <c r="DE23" s="60">
        <f t="shared" si="58"/>
        <v>0</v>
      </c>
      <c r="DF23" s="60">
        <f t="shared" si="59"/>
        <v>6</v>
      </c>
      <c r="DG23" s="60">
        <f t="shared" si="60"/>
        <v>0</v>
      </c>
      <c r="DH23" s="60">
        <f t="shared" si="61"/>
        <v>0</v>
      </c>
      <c r="DI23" s="60">
        <f t="shared" si="62"/>
        <v>0</v>
      </c>
      <c r="DJ23" s="60">
        <f t="shared" si="63"/>
        <v>7</v>
      </c>
      <c r="DK23" s="60">
        <f t="shared" si="64"/>
        <v>0</v>
      </c>
      <c r="DL23" s="60">
        <f t="shared" si="65"/>
        <v>0</v>
      </c>
      <c r="DN23" s="60">
        <f t="shared" si="66"/>
        <v>0</v>
      </c>
      <c r="DO23" s="60">
        <f t="shared" si="67"/>
        <v>0</v>
      </c>
      <c r="DP23" s="60">
        <f t="shared" si="68"/>
        <v>0</v>
      </c>
      <c r="DQ23" s="60">
        <f t="shared" si="69"/>
        <v>0</v>
      </c>
      <c r="DR23" s="60">
        <f t="shared" si="70"/>
        <v>0</v>
      </c>
      <c r="DS23" s="60">
        <f t="shared" si="71"/>
        <v>0</v>
      </c>
      <c r="DU23" s="60">
        <f t="shared" si="72"/>
        <v>0</v>
      </c>
      <c r="DV23" s="60">
        <f t="shared" si="73"/>
        <v>0</v>
      </c>
      <c r="DW23" s="60">
        <f t="shared" si="74"/>
        <v>0</v>
      </c>
      <c r="DX23" s="60">
        <f t="shared" si="75"/>
        <v>0</v>
      </c>
      <c r="DY23" s="60">
        <f t="shared" si="76"/>
        <v>0</v>
      </c>
      <c r="DZ23" s="60">
        <f t="shared" si="77"/>
        <v>0</v>
      </c>
      <c r="EB23" s="60">
        <f t="shared" si="78"/>
        <v>0</v>
      </c>
      <c r="EC23" s="60">
        <f t="shared" si="79"/>
        <v>0</v>
      </c>
      <c r="ED23" s="60">
        <f t="shared" si="80"/>
        <v>0</v>
      </c>
      <c r="EE23" s="60">
        <f t="shared" si="81"/>
        <v>0</v>
      </c>
      <c r="EF23" s="60">
        <f t="shared" si="82"/>
        <v>0</v>
      </c>
      <c r="EG23" s="60">
        <f t="shared" si="83"/>
        <v>0</v>
      </c>
    </row>
    <row r="24" spans="1:137" ht="12" customHeight="1" thickBot="1" x14ac:dyDescent="0.25">
      <c r="A24" s="13">
        <v>18</v>
      </c>
      <c r="B24" s="343"/>
      <c r="C24" s="344"/>
      <c r="D24" s="346"/>
      <c r="E24" s="346"/>
      <c r="F24" s="346"/>
      <c r="G24" s="15"/>
      <c r="H24" s="318"/>
      <c r="I24" s="319"/>
      <c r="J24" s="318"/>
      <c r="K24" s="319"/>
      <c r="L24" s="13">
        <v>68</v>
      </c>
      <c r="M24" s="318"/>
      <c r="N24" s="345"/>
      <c r="O24" s="319"/>
      <c r="P24" s="346"/>
      <c r="Q24" s="346"/>
      <c r="R24" s="318"/>
      <c r="S24" s="345"/>
      <c r="T24" s="319"/>
      <c r="U24" s="343"/>
      <c r="V24" s="344"/>
      <c r="W24" s="318"/>
      <c r="X24" s="319"/>
      <c r="Z24" s="28" t="s">
        <v>99</v>
      </c>
      <c r="AA24" s="349" t="e">
        <f>SUM(AE113:AF128)/$X$2</f>
        <v>#DIV/0!</v>
      </c>
      <c r="AB24" s="350"/>
      <c r="AC24" s="368" t="e">
        <f>SUM(AG113:AH128)/$X$2</f>
        <v>#DIV/0!</v>
      </c>
      <c r="AD24" s="369"/>
      <c r="AE24" s="37"/>
      <c r="AI24" s="31"/>
      <c r="AJ24" s="31"/>
      <c r="AK24" s="55" t="s">
        <v>64</v>
      </c>
      <c r="AL24" s="52" t="s">
        <v>69</v>
      </c>
      <c r="AM24" s="53"/>
      <c r="AN24" s="54"/>
      <c r="AO24" s="50"/>
      <c r="AQ24" s="16">
        <f t="shared" si="0"/>
        <v>0</v>
      </c>
      <c r="AR24" s="16">
        <f t="shared" si="1"/>
        <v>6</v>
      </c>
      <c r="AS24" s="16">
        <f t="shared" si="2"/>
        <v>0</v>
      </c>
      <c r="AT24" s="16">
        <f t="shared" si="3"/>
        <v>0</v>
      </c>
      <c r="AU24" s="16">
        <f t="shared" si="4"/>
        <v>0</v>
      </c>
      <c r="AV24" s="16">
        <f t="shared" si="5"/>
        <v>7</v>
      </c>
      <c r="AW24" s="16">
        <f t="shared" si="6"/>
        <v>0</v>
      </c>
      <c r="AX24" s="16">
        <f t="shared" si="7"/>
        <v>0</v>
      </c>
      <c r="AZ24" s="16">
        <f t="shared" si="8"/>
        <v>0</v>
      </c>
      <c r="BA24" s="16">
        <f t="shared" si="9"/>
        <v>0</v>
      </c>
      <c r="BC24" s="60">
        <f t="shared" si="10"/>
        <v>0</v>
      </c>
      <c r="BD24" s="60">
        <f t="shared" si="11"/>
        <v>6</v>
      </c>
      <c r="BE24" s="60">
        <f t="shared" si="12"/>
        <v>0</v>
      </c>
      <c r="BF24" s="60">
        <f t="shared" si="13"/>
        <v>0</v>
      </c>
      <c r="BG24" s="60">
        <f t="shared" si="14"/>
        <v>0</v>
      </c>
      <c r="BH24" s="60">
        <f t="shared" si="15"/>
        <v>7</v>
      </c>
      <c r="BI24" s="60">
        <f t="shared" si="16"/>
        <v>0</v>
      </c>
      <c r="BJ24" s="60">
        <f t="shared" si="17"/>
        <v>0</v>
      </c>
      <c r="BL24" s="60">
        <f t="shared" si="18"/>
        <v>0</v>
      </c>
      <c r="BM24" s="60">
        <f t="shared" si="19"/>
        <v>6</v>
      </c>
      <c r="BN24" s="60">
        <f t="shared" si="20"/>
        <v>0</v>
      </c>
      <c r="BO24" s="60">
        <f t="shared" si="21"/>
        <v>0</v>
      </c>
      <c r="BP24" s="60">
        <f t="shared" si="22"/>
        <v>0</v>
      </c>
      <c r="BQ24" s="60">
        <f t="shared" si="23"/>
        <v>7</v>
      </c>
      <c r="BR24" s="60">
        <f t="shared" si="24"/>
        <v>0</v>
      </c>
      <c r="BS24" s="60">
        <f t="shared" si="25"/>
        <v>0</v>
      </c>
      <c r="BU24" s="60">
        <f t="shared" si="26"/>
        <v>0</v>
      </c>
      <c r="BV24" s="60">
        <f t="shared" si="27"/>
        <v>6</v>
      </c>
      <c r="BW24" s="60">
        <f t="shared" si="28"/>
        <v>0</v>
      </c>
      <c r="BX24" s="60">
        <f t="shared" si="29"/>
        <v>0</v>
      </c>
      <c r="BY24" s="60">
        <f t="shared" si="30"/>
        <v>0</v>
      </c>
      <c r="BZ24" s="60">
        <f t="shared" si="31"/>
        <v>7</v>
      </c>
      <c r="CA24" s="60">
        <f t="shared" si="32"/>
        <v>0</v>
      </c>
      <c r="CB24" s="60">
        <f t="shared" si="33"/>
        <v>0</v>
      </c>
      <c r="CD24" s="60">
        <f t="shared" si="34"/>
        <v>0</v>
      </c>
      <c r="CE24" s="60">
        <f t="shared" si="35"/>
        <v>6</v>
      </c>
      <c r="CF24" s="60">
        <f t="shared" si="36"/>
        <v>0</v>
      </c>
      <c r="CG24" s="60">
        <f t="shared" si="37"/>
        <v>0</v>
      </c>
      <c r="CH24" s="60">
        <f t="shared" si="38"/>
        <v>0</v>
      </c>
      <c r="CI24" s="60">
        <f t="shared" si="39"/>
        <v>7</v>
      </c>
      <c r="CJ24" s="60">
        <f t="shared" si="40"/>
        <v>0</v>
      </c>
      <c r="CK24" s="60">
        <f t="shared" si="41"/>
        <v>0</v>
      </c>
      <c r="CM24" s="60">
        <f t="shared" si="42"/>
        <v>0</v>
      </c>
      <c r="CN24" s="60">
        <f t="shared" si="43"/>
        <v>6</v>
      </c>
      <c r="CO24" s="60">
        <f t="shared" si="44"/>
        <v>0</v>
      </c>
      <c r="CP24" s="60">
        <f t="shared" si="45"/>
        <v>0</v>
      </c>
      <c r="CQ24" s="60">
        <f t="shared" si="46"/>
        <v>0</v>
      </c>
      <c r="CR24" s="60">
        <f t="shared" si="47"/>
        <v>7</v>
      </c>
      <c r="CS24" s="60">
        <f t="shared" si="48"/>
        <v>0</v>
      </c>
      <c r="CT24" s="60">
        <f t="shared" si="49"/>
        <v>0</v>
      </c>
      <c r="CV24" s="60">
        <f t="shared" si="50"/>
        <v>0</v>
      </c>
      <c r="CW24" s="60">
        <f t="shared" si="51"/>
        <v>6</v>
      </c>
      <c r="CX24" s="60">
        <f t="shared" si="52"/>
        <v>0</v>
      </c>
      <c r="CY24" s="60">
        <f t="shared" si="53"/>
        <v>0</v>
      </c>
      <c r="CZ24" s="60">
        <f t="shared" si="54"/>
        <v>0</v>
      </c>
      <c r="DA24" s="60">
        <f t="shared" si="55"/>
        <v>7</v>
      </c>
      <c r="DB24" s="60">
        <f t="shared" si="56"/>
        <v>0</v>
      </c>
      <c r="DC24" s="60">
        <f t="shared" si="57"/>
        <v>0</v>
      </c>
      <c r="DE24" s="60">
        <f t="shared" si="58"/>
        <v>0</v>
      </c>
      <c r="DF24" s="60">
        <f t="shared" si="59"/>
        <v>6</v>
      </c>
      <c r="DG24" s="60">
        <f t="shared" si="60"/>
        <v>0</v>
      </c>
      <c r="DH24" s="60">
        <f t="shared" si="61"/>
        <v>0</v>
      </c>
      <c r="DI24" s="60">
        <f t="shared" si="62"/>
        <v>0</v>
      </c>
      <c r="DJ24" s="60">
        <f t="shared" si="63"/>
        <v>7</v>
      </c>
      <c r="DK24" s="60">
        <f t="shared" si="64"/>
        <v>0</v>
      </c>
      <c r="DL24" s="60">
        <f t="shared" si="65"/>
        <v>0</v>
      </c>
      <c r="DN24" s="60">
        <f t="shared" si="66"/>
        <v>0</v>
      </c>
      <c r="DO24" s="60">
        <f t="shared" si="67"/>
        <v>0</v>
      </c>
      <c r="DP24" s="60">
        <f t="shared" si="68"/>
        <v>0</v>
      </c>
      <c r="DQ24" s="60">
        <f t="shared" si="69"/>
        <v>0</v>
      </c>
      <c r="DR24" s="60">
        <f t="shared" si="70"/>
        <v>0</v>
      </c>
      <c r="DS24" s="60">
        <f t="shared" si="71"/>
        <v>0</v>
      </c>
      <c r="DU24" s="60">
        <f t="shared" si="72"/>
        <v>0</v>
      </c>
      <c r="DV24" s="60">
        <f t="shared" si="73"/>
        <v>0</v>
      </c>
      <c r="DW24" s="60">
        <f t="shared" si="74"/>
        <v>0</v>
      </c>
      <c r="DX24" s="60">
        <f t="shared" si="75"/>
        <v>0</v>
      </c>
      <c r="DY24" s="60">
        <f t="shared" si="76"/>
        <v>0</v>
      </c>
      <c r="DZ24" s="60">
        <f t="shared" si="77"/>
        <v>0</v>
      </c>
      <c r="EB24" s="60">
        <f t="shared" si="78"/>
        <v>0</v>
      </c>
      <c r="EC24" s="60">
        <f t="shared" si="79"/>
        <v>0</v>
      </c>
      <c r="ED24" s="60">
        <f t="shared" si="80"/>
        <v>0</v>
      </c>
      <c r="EE24" s="60">
        <f t="shared" si="81"/>
        <v>0</v>
      </c>
      <c r="EF24" s="60">
        <f t="shared" si="82"/>
        <v>0</v>
      </c>
      <c r="EG24" s="60">
        <f t="shared" si="83"/>
        <v>0</v>
      </c>
    </row>
    <row r="25" spans="1:137" ht="12" customHeight="1" thickBot="1" x14ac:dyDescent="0.25">
      <c r="A25" s="13">
        <v>19</v>
      </c>
      <c r="B25" s="343"/>
      <c r="C25" s="344"/>
      <c r="D25" s="346"/>
      <c r="E25" s="346"/>
      <c r="F25" s="346"/>
      <c r="G25" s="15"/>
      <c r="H25" s="318"/>
      <c r="I25" s="319"/>
      <c r="J25" s="318"/>
      <c r="K25" s="319"/>
      <c r="L25" s="13">
        <v>69</v>
      </c>
      <c r="M25" s="318"/>
      <c r="N25" s="345"/>
      <c r="O25" s="319"/>
      <c r="P25" s="346"/>
      <c r="Q25" s="346"/>
      <c r="R25" s="318"/>
      <c r="S25" s="345"/>
      <c r="T25" s="319"/>
      <c r="U25" s="343"/>
      <c r="V25" s="344"/>
      <c r="W25" s="318"/>
      <c r="X25" s="319"/>
      <c r="Z25" s="364" t="s">
        <v>102</v>
      </c>
      <c r="AA25" s="365"/>
      <c r="AB25" s="366"/>
      <c r="AC25" s="366"/>
      <c r="AD25" s="367"/>
      <c r="AE25" s="37"/>
      <c r="AO25" s="154"/>
      <c r="AQ25" s="16">
        <f t="shared" si="0"/>
        <v>0</v>
      </c>
      <c r="AR25" s="16">
        <f t="shared" si="1"/>
        <v>6</v>
      </c>
      <c r="AS25" s="16">
        <f t="shared" si="2"/>
        <v>0</v>
      </c>
      <c r="AT25" s="16">
        <f t="shared" si="3"/>
        <v>0</v>
      </c>
      <c r="AU25" s="16">
        <f t="shared" si="4"/>
        <v>0</v>
      </c>
      <c r="AV25" s="16">
        <f t="shared" si="5"/>
        <v>7</v>
      </c>
      <c r="AW25" s="16">
        <f t="shared" si="6"/>
        <v>0</v>
      </c>
      <c r="AX25" s="16">
        <f t="shared" si="7"/>
        <v>0</v>
      </c>
      <c r="AZ25" s="16">
        <f t="shared" si="8"/>
        <v>0</v>
      </c>
      <c r="BA25" s="16">
        <f t="shared" si="9"/>
        <v>0</v>
      </c>
      <c r="BC25" s="60">
        <f t="shared" si="10"/>
        <v>0</v>
      </c>
      <c r="BD25" s="60">
        <f t="shared" si="11"/>
        <v>6</v>
      </c>
      <c r="BE25" s="60">
        <f t="shared" si="12"/>
        <v>0</v>
      </c>
      <c r="BF25" s="60">
        <f t="shared" si="13"/>
        <v>0</v>
      </c>
      <c r="BG25" s="60">
        <f t="shared" si="14"/>
        <v>0</v>
      </c>
      <c r="BH25" s="60">
        <f t="shared" si="15"/>
        <v>7</v>
      </c>
      <c r="BI25" s="60">
        <f t="shared" si="16"/>
        <v>0</v>
      </c>
      <c r="BJ25" s="60">
        <f t="shared" si="17"/>
        <v>0</v>
      </c>
      <c r="BL25" s="60">
        <f t="shared" si="18"/>
        <v>0</v>
      </c>
      <c r="BM25" s="60">
        <f t="shared" si="19"/>
        <v>6</v>
      </c>
      <c r="BN25" s="60">
        <f t="shared" si="20"/>
        <v>0</v>
      </c>
      <c r="BO25" s="60">
        <f t="shared" si="21"/>
        <v>0</v>
      </c>
      <c r="BP25" s="60">
        <f t="shared" si="22"/>
        <v>0</v>
      </c>
      <c r="BQ25" s="60">
        <f t="shared" si="23"/>
        <v>7</v>
      </c>
      <c r="BR25" s="60">
        <f t="shared" si="24"/>
        <v>0</v>
      </c>
      <c r="BS25" s="60">
        <f t="shared" si="25"/>
        <v>0</v>
      </c>
      <c r="BU25" s="60">
        <f t="shared" si="26"/>
        <v>0</v>
      </c>
      <c r="BV25" s="60">
        <f t="shared" si="27"/>
        <v>6</v>
      </c>
      <c r="BW25" s="60">
        <f t="shared" si="28"/>
        <v>0</v>
      </c>
      <c r="BX25" s="60">
        <f t="shared" si="29"/>
        <v>0</v>
      </c>
      <c r="BY25" s="60">
        <f t="shared" si="30"/>
        <v>0</v>
      </c>
      <c r="BZ25" s="60">
        <f t="shared" si="31"/>
        <v>7</v>
      </c>
      <c r="CA25" s="60">
        <f t="shared" si="32"/>
        <v>0</v>
      </c>
      <c r="CB25" s="60">
        <f t="shared" si="33"/>
        <v>0</v>
      </c>
      <c r="CD25" s="60">
        <f t="shared" si="34"/>
        <v>0</v>
      </c>
      <c r="CE25" s="60">
        <f t="shared" si="35"/>
        <v>6</v>
      </c>
      <c r="CF25" s="60">
        <f t="shared" si="36"/>
        <v>0</v>
      </c>
      <c r="CG25" s="60">
        <f t="shared" si="37"/>
        <v>0</v>
      </c>
      <c r="CH25" s="60">
        <f t="shared" si="38"/>
        <v>0</v>
      </c>
      <c r="CI25" s="60">
        <f t="shared" si="39"/>
        <v>7</v>
      </c>
      <c r="CJ25" s="60">
        <f t="shared" si="40"/>
        <v>0</v>
      </c>
      <c r="CK25" s="60">
        <f t="shared" si="41"/>
        <v>0</v>
      </c>
      <c r="CM25" s="60">
        <f t="shared" si="42"/>
        <v>0</v>
      </c>
      <c r="CN25" s="60">
        <f t="shared" si="43"/>
        <v>6</v>
      </c>
      <c r="CO25" s="60">
        <f t="shared" si="44"/>
        <v>0</v>
      </c>
      <c r="CP25" s="60">
        <f t="shared" si="45"/>
        <v>0</v>
      </c>
      <c r="CQ25" s="60">
        <f t="shared" si="46"/>
        <v>0</v>
      </c>
      <c r="CR25" s="60">
        <f t="shared" si="47"/>
        <v>7</v>
      </c>
      <c r="CS25" s="60">
        <f t="shared" si="48"/>
        <v>0</v>
      </c>
      <c r="CT25" s="60">
        <f t="shared" si="49"/>
        <v>0</v>
      </c>
      <c r="CV25" s="60">
        <f t="shared" si="50"/>
        <v>0</v>
      </c>
      <c r="CW25" s="60">
        <f t="shared" si="51"/>
        <v>6</v>
      </c>
      <c r="CX25" s="60">
        <f t="shared" si="52"/>
        <v>0</v>
      </c>
      <c r="CY25" s="60">
        <f t="shared" si="53"/>
        <v>0</v>
      </c>
      <c r="CZ25" s="60">
        <f t="shared" si="54"/>
        <v>0</v>
      </c>
      <c r="DA25" s="60">
        <f t="shared" si="55"/>
        <v>7</v>
      </c>
      <c r="DB25" s="60">
        <f t="shared" si="56"/>
        <v>0</v>
      </c>
      <c r="DC25" s="60">
        <f t="shared" si="57"/>
        <v>0</v>
      </c>
      <c r="DE25" s="60">
        <f t="shared" si="58"/>
        <v>0</v>
      </c>
      <c r="DF25" s="60">
        <f t="shared" si="59"/>
        <v>6</v>
      </c>
      <c r="DG25" s="60">
        <f t="shared" si="60"/>
        <v>0</v>
      </c>
      <c r="DH25" s="60">
        <f t="shared" si="61"/>
        <v>0</v>
      </c>
      <c r="DI25" s="60">
        <f t="shared" si="62"/>
        <v>0</v>
      </c>
      <c r="DJ25" s="60">
        <f t="shared" si="63"/>
        <v>7</v>
      </c>
      <c r="DK25" s="60">
        <f t="shared" si="64"/>
        <v>0</v>
      </c>
      <c r="DL25" s="60">
        <f t="shared" si="65"/>
        <v>0</v>
      </c>
      <c r="DN25" s="60">
        <f t="shared" si="66"/>
        <v>0</v>
      </c>
      <c r="DO25" s="60">
        <f t="shared" si="67"/>
        <v>0</v>
      </c>
      <c r="DP25" s="60">
        <f t="shared" si="68"/>
        <v>0</v>
      </c>
      <c r="DQ25" s="60">
        <f t="shared" si="69"/>
        <v>0</v>
      </c>
      <c r="DR25" s="60">
        <f t="shared" si="70"/>
        <v>0</v>
      </c>
      <c r="DS25" s="60">
        <f t="shared" si="71"/>
        <v>0</v>
      </c>
      <c r="DU25" s="60">
        <f t="shared" si="72"/>
        <v>0</v>
      </c>
      <c r="DV25" s="60">
        <f t="shared" si="73"/>
        <v>0</v>
      </c>
      <c r="DW25" s="60">
        <f t="shared" si="74"/>
        <v>0</v>
      </c>
      <c r="DX25" s="60">
        <f t="shared" si="75"/>
        <v>0</v>
      </c>
      <c r="DY25" s="60">
        <f t="shared" si="76"/>
        <v>0</v>
      </c>
      <c r="DZ25" s="60">
        <f t="shared" si="77"/>
        <v>0</v>
      </c>
      <c r="EB25" s="60">
        <f t="shared" si="78"/>
        <v>0</v>
      </c>
      <c r="EC25" s="60">
        <f t="shared" si="79"/>
        <v>0</v>
      </c>
      <c r="ED25" s="60">
        <f t="shared" si="80"/>
        <v>0</v>
      </c>
      <c r="EE25" s="60">
        <f t="shared" si="81"/>
        <v>0</v>
      </c>
      <c r="EF25" s="60">
        <f t="shared" si="82"/>
        <v>0</v>
      </c>
      <c r="EG25" s="60">
        <f t="shared" si="83"/>
        <v>0</v>
      </c>
    </row>
    <row r="26" spans="1:137" ht="12" customHeight="1" x14ac:dyDescent="0.2">
      <c r="A26" s="13">
        <v>20</v>
      </c>
      <c r="B26" s="343"/>
      <c r="C26" s="344"/>
      <c r="D26" s="346"/>
      <c r="E26" s="346"/>
      <c r="F26" s="346"/>
      <c r="G26" s="15"/>
      <c r="H26" s="318"/>
      <c r="I26" s="319"/>
      <c r="J26" s="318"/>
      <c r="K26" s="319"/>
      <c r="L26" s="13">
        <v>70</v>
      </c>
      <c r="M26" s="318"/>
      <c r="N26" s="345"/>
      <c r="O26" s="319"/>
      <c r="P26" s="346"/>
      <c r="Q26" s="346"/>
      <c r="R26" s="318"/>
      <c r="S26" s="345"/>
      <c r="T26" s="319"/>
      <c r="U26" s="343"/>
      <c r="V26" s="344"/>
      <c r="W26" s="318"/>
      <c r="X26" s="319"/>
      <c r="Z26" s="26" t="s">
        <v>100</v>
      </c>
      <c r="AA26" s="329" t="e">
        <f>SUM(AE113:AF121)/$X$2</f>
        <v>#DIV/0!</v>
      </c>
      <c r="AB26" s="330"/>
      <c r="AC26" s="330" t="e">
        <f>SUM(AG113:AH121)/$X$2</f>
        <v>#DIV/0!</v>
      </c>
      <c r="AD26" s="333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54"/>
      <c r="AQ26" s="16">
        <f t="shared" si="0"/>
        <v>0</v>
      </c>
      <c r="AR26" s="16">
        <f t="shared" si="1"/>
        <v>6</v>
      </c>
      <c r="AS26" s="16">
        <f t="shared" si="2"/>
        <v>0</v>
      </c>
      <c r="AT26" s="16">
        <f t="shared" si="3"/>
        <v>0</v>
      </c>
      <c r="AU26" s="16">
        <f t="shared" si="4"/>
        <v>0</v>
      </c>
      <c r="AV26" s="16">
        <f t="shared" si="5"/>
        <v>7</v>
      </c>
      <c r="AW26" s="16">
        <f t="shared" si="6"/>
        <v>0</v>
      </c>
      <c r="AX26" s="16">
        <f t="shared" si="7"/>
        <v>0</v>
      </c>
      <c r="AZ26" s="16">
        <f t="shared" si="8"/>
        <v>0</v>
      </c>
      <c r="BA26" s="16">
        <f t="shared" si="9"/>
        <v>0</v>
      </c>
      <c r="BC26" s="60">
        <f t="shared" si="10"/>
        <v>0</v>
      </c>
      <c r="BD26" s="60">
        <f t="shared" si="11"/>
        <v>6</v>
      </c>
      <c r="BE26" s="60">
        <f t="shared" si="12"/>
        <v>0</v>
      </c>
      <c r="BF26" s="60">
        <f t="shared" si="13"/>
        <v>0</v>
      </c>
      <c r="BG26" s="60">
        <f t="shared" si="14"/>
        <v>0</v>
      </c>
      <c r="BH26" s="60">
        <f t="shared" si="15"/>
        <v>7</v>
      </c>
      <c r="BI26" s="60">
        <f t="shared" si="16"/>
        <v>0</v>
      </c>
      <c r="BJ26" s="60">
        <f t="shared" si="17"/>
        <v>0</v>
      </c>
      <c r="BL26" s="60">
        <f t="shared" si="18"/>
        <v>0</v>
      </c>
      <c r="BM26" s="60">
        <f t="shared" si="19"/>
        <v>6</v>
      </c>
      <c r="BN26" s="60">
        <f t="shared" si="20"/>
        <v>0</v>
      </c>
      <c r="BO26" s="60">
        <f t="shared" si="21"/>
        <v>0</v>
      </c>
      <c r="BP26" s="60">
        <f t="shared" si="22"/>
        <v>0</v>
      </c>
      <c r="BQ26" s="60">
        <f t="shared" si="23"/>
        <v>7</v>
      </c>
      <c r="BR26" s="60">
        <f t="shared" si="24"/>
        <v>0</v>
      </c>
      <c r="BS26" s="60">
        <f t="shared" si="25"/>
        <v>0</v>
      </c>
      <c r="BU26" s="60">
        <f t="shared" si="26"/>
        <v>0</v>
      </c>
      <c r="BV26" s="60">
        <f t="shared" si="27"/>
        <v>6</v>
      </c>
      <c r="BW26" s="60">
        <f t="shared" si="28"/>
        <v>0</v>
      </c>
      <c r="BX26" s="60">
        <f t="shared" si="29"/>
        <v>0</v>
      </c>
      <c r="BY26" s="60">
        <f t="shared" si="30"/>
        <v>0</v>
      </c>
      <c r="BZ26" s="60">
        <f t="shared" si="31"/>
        <v>7</v>
      </c>
      <c r="CA26" s="60">
        <f t="shared" si="32"/>
        <v>0</v>
      </c>
      <c r="CB26" s="60">
        <f t="shared" si="33"/>
        <v>0</v>
      </c>
      <c r="CD26" s="60">
        <f t="shared" si="34"/>
        <v>0</v>
      </c>
      <c r="CE26" s="60">
        <f t="shared" si="35"/>
        <v>6</v>
      </c>
      <c r="CF26" s="60">
        <f t="shared" si="36"/>
        <v>0</v>
      </c>
      <c r="CG26" s="60">
        <f t="shared" si="37"/>
        <v>0</v>
      </c>
      <c r="CH26" s="60">
        <f t="shared" si="38"/>
        <v>0</v>
      </c>
      <c r="CI26" s="60">
        <f t="shared" si="39"/>
        <v>7</v>
      </c>
      <c r="CJ26" s="60">
        <f t="shared" si="40"/>
        <v>0</v>
      </c>
      <c r="CK26" s="60">
        <f t="shared" si="41"/>
        <v>0</v>
      </c>
      <c r="CM26" s="60">
        <f t="shared" si="42"/>
        <v>0</v>
      </c>
      <c r="CN26" s="60">
        <f t="shared" si="43"/>
        <v>6</v>
      </c>
      <c r="CO26" s="60">
        <f t="shared" si="44"/>
        <v>0</v>
      </c>
      <c r="CP26" s="60">
        <f t="shared" si="45"/>
        <v>0</v>
      </c>
      <c r="CQ26" s="60">
        <f t="shared" si="46"/>
        <v>0</v>
      </c>
      <c r="CR26" s="60">
        <f t="shared" si="47"/>
        <v>7</v>
      </c>
      <c r="CS26" s="60">
        <f t="shared" si="48"/>
        <v>0</v>
      </c>
      <c r="CT26" s="60">
        <f t="shared" si="49"/>
        <v>0</v>
      </c>
      <c r="CV26" s="60">
        <f t="shared" si="50"/>
        <v>0</v>
      </c>
      <c r="CW26" s="60">
        <f t="shared" si="51"/>
        <v>6</v>
      </c>
      <c r="CX26" s="60">
        <f t="shared" si="52"/>
        <v>0</v>
      </c>
      <c r="CY26" s="60">
        <f t="shared" si="53"/>
        <v>0</v>
      </c>
      <c r="CZ26" s="60">
        <f t="shared" si="54"/>
        <v>0</v>
      </c>
      <c r="DA26" s="60">
        <f t="shared" si="55"/>
        <v>7</v>
      </c>
      <c r="DB26" s="60">
        <f t="shared" si="56"/>
        <v>0</v>
      </c>
      <c r="DC26" s="60">
        <f t="shared" si="57"/>
        <v>0</v>
      </c>
      <c r="DE26" s="60">
        <f t="shared" si="58"/>
        <v>0</v>
      </c>
      <c r="DF26" s="60">
        <f t="shared" si="59"/>
        <v>6</v>
      </c>
      <c r="DG26" s="60">
        <f t="shared" si="60"/>
        <v>0</v>
      </c>
      <c r="DH26" s="60">
        <f t="shared" si="61"/>
        <v>0</v>
      </c>
      <c r="DI26" s="60">
        <f t="shared" si="62"/>
        <v>0</v>
      </c>
      <c r="DJ26" s="60">
        <f t="shared" si="63"/>
        <v>7</v>
      </c>
      <c r="DK26" s="60">
        <f t="shared" si="64"/>
        <v>0</v>
      </c>
      <c r="DL26" s="60">
        <f t="shared" si="65"/>
        <v>0</v>
      </c>
      <c r="DN26" s="60">
        <f t="shared" si="66"/>
        <v>0</v>
      </c>
      <c r="DO26" s="60">
        <f t="shared" si="67"/>
        <v>0</v>
      </c>
      <c r="DP26" s="60">
        <f t="shared" si="68"/>
        <v>0</v>
      </c>
      <c r="DQ26" s="60">
        <f t="shared" si="69"/>
        <v>0</v>
      </c>
      <c r="DR26" s="60">
        <f t="shared" si="70"/>
        <v>0</v>
      </c>
      <c r="DS26" s="60">
        <f t="shared" si="71"/>
        <v>0</v>
      </c>
      <c r="DU26" s="60">
        <f t="shared" si="72"/>
        <v>0</v>
      </c>
      <c r="DV26" s="60">
        <f t="shared" si="73"/>
        <v>0</v>
      </c>
      <c r="DW26" s="60">
        <f t="shared" si="74"/>
        <v>0</v>
      </c>
      <c r="DX26" s="60">
        <f t="shared" si="75"/>
        <v>0</v>
      </c>
      <c r="DY26" s="60">
        <f t="shared" si="76"/>
        <v>0</v>
      </c>
      <c r="DZ26" s="60">
        <f t="shared" si="77"/>
        <v>0</v>
      </c>
      <c r="EB26" s="60">
        <f t="shared" si="78"/>
        <v>0</v>
      </c>
      <c r="EC26" s="60">
        <f t="shared" si="79"/>
        <v>0</v>
      </c>
      <c r="ED26" s="60">
        <f t="shared" si="80"/>
        <v>0</v>
      </c>
      <c r="EE26" s="60">
        <f t="shared" si="81"/>
        <v>0</v>
      </c>
      <c r="EF26" s="60">
        <f t="shared" si="82"/>
        <v>0</v>
      </c>
      <c r="EG26" s="60">
        <f t="shared" si="83"/>
        <v>0</v>
      </c>
    </row>
    <row r="27" spans="1:137" ht="12" customHeight="1" thickBot="1" x14ac:dyDescent="0.25">
      <c r="A27" s="13">
        <v>21</v>
      </c>
      <c r="B27" s="343"/>
      <c r="C27" s="344"/>
      <c r="D27" s="346"/>
      <c r="E27" s="346"/>
      <c r="F27" s="346"/>
      <c r="G27" s="15"/>
      <c r="H27" s="318"/>
      <c r="I27" s="319"/>
      <c r="J27" s="318"/>
      <c r="K27" s="319"/>
      <c r="L27" s="13">
        <v>71</v>
      </c>
      <c r="M27" s="318"/>
      <c r="N27" s="345"/>
      <c r="O27" s="319"/>
      <c r="P27" s="346"/>
      <c r="Q27" s="346"/>
      <c r="R27" s="318"/>
      <c r="S27" s="345"/>
      <c r="T27" s="319"/>
      <c r="U27" s="343"/>
      <c r="V27" s="344"/>
      <c r="W27" s="318"/>
      <c r="X27" s="319"/>
      <c r="Z27" s="29" t="s">
        <v>101</v>
      </c>
      <c r="AA27" s="331" t="e">
        <f>SUM(AE123:AF128)/$X$2</f>
        <v>#DIV/0!</v>
      </c>
      <c r="AB27" s="332"/>
      <c r="AC27" s="332" t="e">
        <f>SUM(AG123:AH128)/$X$2</f>
        <v>#DIV/0!</v>
      </c>
      <c r="AD27" s="334"/>
      <c r="AE27" s="35"/>
      <c r="AF27" s="35"/>
      <c r="AG27" s="35"/>
      <c r="AH27" s="35"/>
      <c r="AI27" s="35"/>
      <c r="AJ27" s="35"/>
      <c r="AK27" s="35"/>
      <c r="AL27" s="35"/>
      <c r="AM27" s="17"/>
      <c r="AN27" s="17"/>
      <c r="AO27" s="154"/>
      <c r="AQ27" s="16">
        <f t="shared" si="0"/>
        <v>0</v>
      </c>
      <c r="AR27" s="16">
        <f t="shared" si="1"/>
        <v>6</v>
      </c>
      <c r="AS27" s="16">
        <f t="shared" si="2"/>
        <v>0</v>
      </c>
      <c r="AT27" s="16">
        <f t="shared" si="3"/>
        <v>0</v>
      </c>
      <c r="AU27" s="16">
        <f t="shared" si="4"/>
        <v>0</v>
      </c>
      <c r="AV27" s="16">
        <f t="shared" si="5"/>
        <v>7</v>
      </c>
      <c r="AW27" s="16">
        <f t="shared" si="6"/>
        <v>0</v>
      </c>
      <c r="AX27" s="16">
        <f t="shared" si="7"/>
        <v>0</v>
      </c>
      <c r="AZ27" s="16">
        <f t="shared" si="8"/>
        <v>0</v>
      </c>
      <c r="BA27" s="16">
        <f t="shared" si="9"/>
        <v>0</v>
      </c>
      <c r="BC27" s="60">
        <f t="shared" si="10"/>
        <v>0</v>
      </c>
      <c r="BD27" s="60">
        <f t="shared" si="11"/>
        <v>6</v>
      </c>
      <c r="BE27" s="60">
        <f t="shared" si="12"/>
        <v>0</v>
      </c>
      <c r="BF27" s="60">
        <f t="shared" si="13"/>
        <v>0</v>
      </c>
      <c r="BG27" s="60">
        <f t="shared" si="14"/>
        <v>0</v>
      </c>
      <c r="BH27" s="60">
        <f t="shared" si="15"/>
        <v>7</v>
      </c>
      <c r="BI27" s="60">
        <f t="shared" si="16"/>
        <v>0</v>
      </c>
      <c r="BJ27" s="60">
        <f t="shared" si="17"/>
        <v>0</v>
      </c>
      <c r="BL27" s="60">
        <f t="shared" si="18"/>
        <v>0</v>
      </c>
      <c r="BM27" s="60">
        <f t="shared" si="19"/>
        <v>6</v>
      </c>
      <c r="BN27" s="60">
        <f t="shared" si="20"/>
        <v>0</v>
      </c>
      <c r="BO27" s="60">
        <f t="shared" si="21"/>
        <v>0</v>
      </c>
      <c r="BP27" s="60">
        <f t="shared" si="22"/>
        <v>0</v>
      </c>
      <c r="BQ27" s="60">
        <f t="shared" si="23"/>
        <v>7</v>
      </c>
      <c r="BR27" s="60">
        <f t="shared" si="24"/>
        <v>0</v>
      </c>
      <c r="BS27" s="60">
        <f t="shared" si="25"/>
        <v>0</v>
      </c>
      <c r="BU27" s="60">
        <f t="shared" si="26"/>
        <v>0</v>
      </c>
      <c r="BV27" s="60">
        <f t="shared" si="27"/>
        <v>6</v>
      </c>
      <c r="BW27" s="60">
        <f t="shared" si="28"/>
        <v>0</v>
      </c>
      <c r="BX27" s="60">
        <f t="shared" si="29"/>
        <v>0</v>
      </c>
      <c r="BY27" s="60">
        <f t="shared" si="30"/>
        <v>0</v>
      </c>
      <c r="BZ27" s="60">
        <f t="shared" si="31"/>
        <v>7</v>
      </c>
      <c r="CA27" s="60">
        <f t="shared" si="32"/>
        <v>0</v>
      </c>
      <c r="CB27" s="60">
        <f t="shared" si="33"/>
        <v>0</v>
      </c>
      <c r="CD27" s="60">
        <f t="shared" si="34"/>
        <v>0</v>
      </c>
      <c r="CE27" s="60">
        <f t="shared" si="35"/>
        <v>6</v>
      </c>
      <c r="CF27" s="60">
        <f t="shared" si="36"/>
        <v>0</v>
      </c>
      <c r="CG27" s="60">
        <f t="shared" si="37"/>
        <v>0</v>
      </c>
      <c r="CH27" s="60">
        <f t="shared" si="38"/>
        <v>0</v>
      </c>
      <c r="CI27" s="60">
        <f t="shared" si="39"/>
        <v>7</v>
      </c>
      <c r="CJ27" s="60">
        <f t="shared" si="40"/>
        <v>0</v>
      </c>
      <c r="CK27" s="60">
        <f t="shared" si="41"/>
        <v>0</v>
      </c>
      <c r="CM27" s="60">
        <f t="shared" si="42"/>
        <v>0</v>
      </c>
      <c r="CN27" s="60">
        <f t="shared" si="43"/>
        <v>6</v>
      </c>
      <c r="CO27" s="60">
        <f t="shared" si="44"/>
        <v>0</v>
      </c>
      <c r="CP27" s="60">
        <f t="shared" si="45"/>
        <v>0</v>
      </c>
      <c r="CQ27" s="60">
        <f t="shared" si="46"/>
        <v>0</v>
      </c>
      <c r="CR27" s="60">
        <f t="shared" si="47"/>
        <v>7</v>
      </c>
      <c r="CS27" s="60">
        <f t="shared" si="48"/>
        <v>0</v>
      </c>
      <c r="CT27" s="60">
        <f t="shared" si="49"/>
        <v>0</v>
      </c>
      <c r="CV27" s="60">
        <f t="shared" si="50"/>
        <v>0</v>
      </c>
      <c r="CW27" s="60">
        <f t="shared" si="51"/>
        <v>6</v>
      </c>
      <c r="CX27" s="60">
        <f t="shared" si="52"/>
        <v>0</v>
      </c>
      <c r="CY27" s="60">
        <f t="shared" si="53"/>
        <v>0</v>
      </c>
      <c r="CZ27" s="60">
        <f t="shared" si="54"/>
        <v>0</v>
      </c>
      <c r="DA27" s="60">
        <f t="shared" si="55"/>
        <v>7</v>
      </c>
      <c r="DB27" s="60">
        <f t="shared" si="56"/>
        <v>0</v>
      </c>
      <c r="DC27" s="60">
        <f t="shared" si="57"/>
        <v>0</v>
      </c>
      <c r="DE27" s="60">
        <f t="shared" si="58"/>
        <v>0</v>
      </c>
      <c r="DF27" s="60">
        <f t="shared" si="59"/>
        <v>6</v>
      </c>
      <c r="DG27" s="60">
        <f t="shared" si="60"/>
        <v>0</v>
      </c>
      <c r="DH27" s="60">
        <f t="shared" si="61"/>
        <v>0</v>
      </c>
      <c r="DI27" s="60">
        <f t="shared" si="62"/>
        <v>0</v>
      </c>
      <c r="DJ27" s="60">
        <f t="shared" si="63"/>
        <v>7</v>
      </c>
      <c r="DK27" s="60">
        <f t="shared" si="64"/>
        <v>0</v>
      </c>
      <c r="DL27" s="60">
        <f t="shared" si="65"/>
        <v>0</v>
      </c>
      <c r="DN27" s="60">
        <f t="shared" si="66"/>
        <v>0</v>
      </c>
      <c r="DO27" s="60">
        <f t="shared" si="67"/>
        <v>0</v>
      </c>
      <c r="DP27" s="60">
        <f t="shared" si="68"/>
        <v>0</v>
      </c>
      <c r="DQ27" s="60">
        <f t="shared" si="69"/>
        <v>0</v>
      </c>
      <c r="DR27" s="60">
        <f t="shared" si="70"/>
        <v>0</v>
      </c>
      <c r="DS27" s="60">
        <f t="shared" si="71"/>
        <v>0</v>
      </c>
      <c r="DU27" s="60">
        <f t="shared" si="72"/>
        <v>0</v>
      </c>
      <c r="DV27" s="60">
        <f t="shared" si="73"/>
        <v>0</v>
      </c>
      <c r="DW27" s="60">
        <f t="shared" si="74"/>
        <v>0</v>
      </c>
      <c r="DX27" s="60">
        <f t="shared" si="75"/>
        <v>0</v>
      </c>
      <c r="DY27" s="60">
        <f t="shared" si="76"/>
        <v>0</v>
      </c>
      <c r="DZ27" s="60">
        <f t="shared" si="77"/>
        <v>0</v>
      </c>
      <c r="EB27" s="60">
        <f t="shared" si="78"/>
        <v>0</v>
      </c>
      <c r="EC27" s="60">
        <f t="shared" si="79"/>
        <v>0</v>
      </c>
      <c r="ED27" s="60">
        <f t="shared" si="80"/>
        <v>0</v>
      </c>
      <c r="EE27" s="60">
        <f t="shared" si="81"/>
        <v>0</v>
      </c>
      <c r="EF27" s="60">
        <f t="shared" si="82"/>
        <v>0</v>
      </c>
      <c r="EG27" s="60">
        <f t="shared" si="83"/>
        <v>0</v>
      </c>
    </row>
    <row r="28" spans="1:137" ht="12" customHeight="1" thickTop="1" x14ac:dyDescent="0.2">
      <c r="A28" s="13">
        <v>22</v>
      </c>
      <c r="B28" s="343"/>
      <c r="C28" s="344"/>
      <c r="D28" s="346"/>
      <c r="E28" s="346"/>
      <c r="F28" s="346"/>
      <c r="G28" s="15"/>
      <c r="H28" s="318"/>
      <c r="I28" s="319"/>
      <c r="J28" s="318"/>
      <c r="K28" s="319"/>
      <c r="L28" s="13">
        <v>72</v>
      </c>
      <c r="M28" s="318"/>
      <c r="N28" s="345"/>
      <c r="O28" s="319"/>
      <c r="P28" s="346"/>
      <c r="Q28" s="346"/>
      <c r="R28" s="318"/>
      <c r="S28" s="345"/>
      <c r="T28" s="319"/>
      <c r="U28" s="343"/>
      <c r="V28" s="344"/>
      <c r="W28" s="318"/>
      <c r="X28" s="319"/>
      <c r="Z28" s="153"/>
      <c r="AA28" s="17"/>
      <c r="AB28" s="17"/>
      <c r="AC28" s="17"/>
      <c r="AD28" s="17"/>
      <c r="AN28" s="42"/>
      <c r="AO28" s="156"/>
      <c r="AP28" s="34"/>
      <c r="AQ28" s="16">
        <f t="shared" si="0"/>
        <v>0</v>
      </c>
      <c r="AR28" s="16">
        <f t="shared" si="1"/>
        <v>6</v>
      </c>
      <c r="AS28" s="16">
        <f t="shared" si="2"/>
        <v>0</v>
      </c>
      <c r="AT28" s="16">
        <f t="shared" si="3"/>
        <v>0</v>
      </c>
      <c r="AU28" s="16">
        <f t="shared" si="4"/>
        <v>0</v>
      </c>
      <c r="AV28" s="16">
        <f t="shared" si="5"/>
        <v>7</v>
      </c>
      <c r="AW28" s="16">
        <f t="shared" si="6"/>
        <v>0</v>
      </c>
      <c r="AX28" s="16">
        <f t="shared" si="7"/>
        <v>0</v>
      </c>
      <c r="AZ28" s="16">
        <f t="shared" si="8"/>
        <v>0</v>
      </c>
      <c r="BA28" s="16">
        <f t="shared" si="9"/>
        <v>0</v>
      </c>
      <c r="BC28" s="60">
        <f t="shared" si="10"/>
        <v>0</v>
      </c>
      <c r="BD28" s="60">
        <f t="shared" si="11"/>
        <v>6</v>
      </c>
      <c r="BE28" s="60">
        <f t="shared" si="12"/>
        <v>0</v>
      </c>
      <c r="BF28" s="60">
        <f t="shared" si="13"/>
        <v>0</v>
      </c>
      <c r="BG28" s="60">
        <f t="shared" si="14"/>
        <v>0</v>
      </c>
      <c r="BH28" s="60">
        <f>COUNTIF($P28:$V28, "")</f>
        <v>7</v>
      </c>
      <c r="BI28" s="60">
        <f t="shared" si="16"/>
        <v>0</v>
      </c>
      <c r="BJ28" s="60">
        <f t="shared" si="17"/>
        <v>0</v>
      </c>
      <c r="BL28" s="60">
        <f t="shared" si="18"/>
        <v>0</v>
      </c>
      <c r="BM28" s="60">
        <f t="shared" si="19"/>
        <v>6</v>
      </c>
      <c r="BN28" s="60">
        <f t="shared" si="20"/>
        <v>0</v>
      </c>
      <c r="BO28" s="60">
        <f t="shared" si="21"/>
        <v>0</v>
      </c>
      <c r="BP28" s="60">
        <f t="shared" si="22"/>
        <v>0</v>
      </c>
      <c r="BQ28" s="60">
        <f>COUNTIF($P28:$V28, "")</f>
        <v>7</v>
      </c>
      <c r="BR28" s="60">
        <f t="shared" si="24"/>
        <v>0</v>
      </c>
      <c r="BS28" s="60">
        <f t="shared" si="25"/>
        <v>0</v>
      </c>
      <c r="BU28" s="60">
        <f t="shared" si="26"/>
        <v>0</v>
      </c>
      <c r="BV28" s="60">
        <f t="shared" si="27"/>
        <v>6</v>
      </c>
      <c r="BW28" s="60">
        <f t="shared" si="28"/>
        <v>0</v>
      </c>
      <c r="BX28" s="60">
        <f t="shared" si="29"/>
        <v>0</v>
      </c>
      <c r="BY28" s="60">
        <f t="shared" si="30"/>
        <v>0</v>
      </c>
      <c r="BZ28" s="60">
        <f>COUNTIF($P28:$V28, "")</f>
        <v>7</v>
      </c>
      <c r="CA28" s="60">
        <f t="shared" si="32"/>
        <v>0</v>
      </c>
      <c r="CB28" s="60">
        <f t="shared" si="33"/>
        <v>0</v>
      </c>
      <c r="CD28" s="60">
        <f t="shared" si="34"/>
        <v>0</v>
      </c>
      <c r="CE28" s="60">
        <f t="shared" si="35"/>
        <v>6</v>
      </c>
      <c r="CF28" s="60">
        <f t="shared" si="36"/>
        <v>0</v>
      </c>
      <c r="CG28" s="60">
        <f t="shared" si="37"/>
        <v>0</v>
      </c>
      <c r="CH28" s="60">
        <f t="shared" si="38"/>
        <v>0</v>
      </c>
      <c r="CI28" s="60">
        <f>COUNTIF($P28:$V28, "")</f>
        <v>7</v>
      </c>
      <c r="CJ28" s="60">
        <f t="shared" si="40"/>
        <v>0</v>
      </c>
      <c r="CK28" s="60">
        <f t="shared" si="41"/>
        <v>0</v>
      </c>
      <c r="CM28" s="60">
        <f t="shared" si="42"/>
        <v>0</v>
      </c>
      <c r="CN28" s="60">
        <f t="shared" si="43"/>
        <v>6</v>
      </c>
      <c r="CO28" s="60">
        <f t="shared" si="44"/>
        <v>0</v>
      </c>
      <c r="CP28" s="60">
        <f t="shared" si="45"/>
        <v>0</v>
      </c>
      <c r="CQ28" s="60">
        <f t="shared" si="46"/>
        <v>0</v>
      </c>
      <c r="CR28" s="60">
        <f>COUNTIF($P28:$V28, "")</f>
        <v>7</v>
      </c>
      <c r="CS28" s="60">
        <f t="shared" si="48"/>
        <v>0</v>
      </c>
      <c r="CT28" s="60">
        <f t="shared" si="49"/>
        <v>0</v>
      </c>
      <c r="CV28" s="60">
        <f t="shared" si="50"/>
        <v>0</v>
      </c>
      <c r="CW28" s="60">
        <f t="shared" si="51"/>
        <v>6</v>
      </c>
      <c r="CX28" s="60">
        <f t="shared" si="52"/>
        <v>0</v>
      </c>
      <c r="CY28" s="60">
        <f t="shared" si="53"/>
        <v>0</v>
      </c>
      <c r="CZ28" s="60">
        <f t="shared" si="54"/>
        <v>0</v>
      </c>
      <c r="DA28" s="60">
        <f>COUNTIF($P28:$V28, "")</f>
        <v>7</v>
      </c>
      <c r="DB28" s="60">
        <f t="shared" si="56"/>
        <v>0</v>
      </c>
      <c r="DC28" s="60">
        <f t="shared" si="57"/>
        <v>0</v>
      </c>
      <c r="DE28" s="60">
        <f t="shared" si="58"/>
        <v>0</v>
      </c>
      <c r="DF28" s="60">
        <f t="shared" si="59"/>
        <v>6</v>
      </c>
      <c r="DG28" s="60">
        <f t="shared" si="60"/>
        <v>0</v>
      </c>
      <c r="DH28" s="60">
        <f t="shared" si="61"/>
        <v>0</v>
      </c>
      <c r="DI28" s="60">
        <f t="shared" si="62"/>
        <v>0</v>
      </c>
      <c r="DJ28" s="60">
        <f>COUNTIF($P28:$V28, "")</f>
        <v>7</v>
      </c>
      <c r="DK28" s="60">
        <f t="shared" si="64"/>
        <v>0</v>
      </c>
      <c r="DL28" s="60">
        <f t="shared" si="65"/>
        <v>0</v>
      </c>
      <c r="DN28" s="60">
        <f t="shared" si="66"/>
        <v>0</v>
      </c>
      <c r="DO28" s="60">
        <f t="shared" si="67"/>
        <v>0</v>
      </c>
      <c r="DP28" s="60">
        <f t="shared" si="68"/>
        <v>0</v>
      </c>
      <c r="DQ28" s="60">
        <f t="shared" si="69"/>
        <v>0</v>
      </c>
      <c r="DR28" s="60">
        <f t="shared" si="70"/>
        <v>0</v>
      </c>
      <c r="DS28" s="60">
        <f t="shared" si="71"/>
        <v>0</v>
      </c>
      <c r="DU28" s="60">
        <f t="shared" si="72"/>
        <v>0</v>
      </c>
      <c r="DV28" s="60">
        <f t="shared" si="73"/>
        <v>0</v>
      </c>
      <c r="DW28" s="60">
        <f t="shared" si="74"/>
        <v>0</v>
      </c>
      <c r="DX28" s="60">
        <f t="shared" si="75"/>
        <v>0</v>
      </c>
      <c r="DY28" s="60">
        <f t="shared" si="76"/>
        <v>0</v>
      </c>
      <c r="DZ28" s="60">
        <f t="shared" si="77"/>
        <v>0</v>
      </c>
      <c r="EB28" s="60">
        <f t="shared" si="78"/>
        <v>0</v>
      </c>
      <c r="EC28" s="60">
        <f t="shared" si="79"/>
        <v>0</v>
      </c>
      <c r="ED28" s="60">
        <f t="shared" si="80"/>
        <v>0</v>
      </c>
      <c r="EE28" s="60">
        <f t="shared" si="81"/>
        <v>0</v>
      </c>
      <c r="EF28" s="60">
        <f t="shared" si="82"/>
        <v>0</v>
      </c>
      <c r="EG28" s="60">
        <f t="shared" si="83"/>
        <v>0</v>
      </c>
    </row>
    <row r="29" spans="1:137" ht="12" customHeight="1" x14ac:dyDescent="0.3">
      <c r="A29" s="13">
        <v>23</v>
      </c>
      <c r="B29" s="343"/>
      <c r="C29" s="344"/>
      <c r="D29" s="346"/>
      <c r="E29" s="346"/>
      <c r="F29" s="346"/>
      <c r="G29" s="15"/>
      <c r="H29" s="318"/>
      <c r="I29" s="319"/>
      <c r="J29" s="318"/>
      <c r="K29" s="319"/>
      <c r="L29" s="13">
        <v>73</v>
      </c>
      <c r="M29" s="318"/>
      <c r="N29" s="345"/>
      <c r="O29" s="319"/>
      <c r="P29" s="346"/>
      <c r="Q29" s="346"/>
      <c r="R29" s="318"/>
      <c r="S29" s="345"/>
      <c r="T29" s="319"/>
      <c r="U29" s="343"/>
      <c r="V29" s="344"/>
      <c r="W29" s="318"/>
      <c r="X29" s="319"/>
      <c r="Z29" s="153"/>
      <c r="AA29" s="17"/>
      <c r="AB29" s="35"/>
      <c r="AC29" s="35"/>
      <c r="AD29" s="35"/>
      <c r="AJ29" s="239"/>
      <c r="AN29" s="48"/>
      <c r="AO29" s="154"/>
      <c r="AQ29" s="16">
        <f t="shared" si="0"/>
        <v>0</v>
      </c>
      <c r="AR29" s="16">
        <f t="shared" si="1"/>
        <v>6</v>
      </c>
      <c r="AS29" s="16">
        <f t="shared" si="2"/>
        <v>0</v>
      </c>
      <c r="AT29" s="16">
        <f t="shared" si="3"/>
        <v>0</v>
      </c>
      <c r="AU29" s="16">
        <f t="shared" si="4"/>
        <v>0</v>
      </c>
      <c r="AV29" s="16">
        <f t="shared" si="5"/>
        <v>7</v>
      </c>
      <c r="AW29" s="16">
        <f t="shared" si="6"/>
        <v>0</v>
      </c>
      <c r="AX29" s="16">
        <f t="shared" si="7"/>
        <v>0</v>
      </c>
      <c r="AZ29" s="16">
        <f t="shared" si="8"/>
        <v>0</v>
      </c>
      <c r="BA29" s="16">
        <f t="shared" si="9"/>
        <v>0</v>
      </c>
      <c r="BC29" s="60">
        <f t="shared" si="10"/>
        <v>0</v>
      </c>
      <c r="BD29" s="60">
        <f t="shared" si="11"/>
        <v>6</v>
      </c>
      <c r="BE29" s="60">
        <f t="shared" si="12"/>
        <v>0</v>
      </c>
      <c r="BF29" s="60">
        <f t="shared" si="13"/>
        <v>0</v>
      </c>
      <c r="BG29" s="60">
        <f t="shared" si="14"/>
        <v>0</v>
      </c>
      <c r="BH29" s="60">
        <f t="shared" si="15"/>
        <v>7</v>
      </c>
      <c r="BI29" s="60">
        <f t="shared" si="16"/>
        <v>0</v>
      </c>
      <c r="BJ29" s="60">
        <f t="shared" si="17"/>
        <v>0</v>
      </c>
      <c r="BL29" s="60">
        <f t="shared" si="18"/>
        <v>0</v>
      </c>
      <c r="BM29" s="60">
        <f t="shared" si="19"/>
        <v>6</v>
      </c>
      <c r="BN29" s="60">
        <f t="shared" si="20"/>
        <v>0</v>
      </c>
      <c r="BO29" s="60">
        <f t="shared" si="21"/>
        <v>0</v>
      </c>
      <c r="BP29" s="60">
        <f t="shared" si="22"/>
        <v>0</v>
      </c>
      <c r="BQ29" s="60">
        <f t="shared" si="23"/>
        <v>7</v>
      </c>
      <c r="BR29" s="60">
        <f t="shared" si="24"/>
        <v>0</v>
      </c>
      <c r="BS29" s="60">
        <f t="shared" si="25"/>
        <v>0</v>
      </c>
      <c r="BU29" s="60">
        <f t="shared" si="26"/>
        <v>0</v>
      </c>
      <c r="BV29" s="60">
        <f t="shared" si="27"/>
        <v>6</v>
      </c>
      <c r="BW29" s="60">
        <f t="shared" si="28"/>
        <v>0</v>
      </c>
      <c r="BX29" s="60">
        <f t="shared" si="29"/>
        <v>0</v>
      </c>
      <c r="BY29" s="60">
        <f t="shared" si="30"/>
        <v>0</v>
      </c>
      <c r="BZ29" s="60">
        <f t="shared" si="31"/>
        <v>7</v>
      </c>
      <c r="CA29" s="60">
        <f t="shared" si="32"/>
        <v>0</v>
      </c>
      <c r="CB29" s="60">
        <f t="shared" si="33"/>
        <v>0</v>
      </c>
      <c r="CD29" s="60">
        <f t="shared" si="34"/>
        <v>0</v>
      </c>
      <c r="CE29" s="60">
        <f t="shared" si="35"/>
        <v>6</v>
      </c>
      <c r="CF29" s="60">
        <f t="shared" si="36"/>
        <v>0</v>
      </c>
      <c r="CG29" s="60">
        <f t="shared" si="37"/>
        <v>0</v>
      </c>
      <c r="CH29" s="60">
        <f t="shared" si="38"/>
        <v>0</v>
      </c>
      <c r="CI29" s="60">
        <f t="shared" si="39"/>
        <v>7</v>
      </c>
      <c r="CJ29" s="60">
        <f t="shared" si="40"/>
        <v>0</v>
      </c>
      <c r="CK29" s="60">
        <f t="shared" si="41"/>
        <v>0</v>
      </c>
      <c r="CM29" s="60">
        <f t="shared" si="42"/>
        <v>0</v>
      </c>
      <c r="CN29" s="60">
        <f t="shared" si="43"/>
        <v>6</v>
      </c>
      <c r="CO29" s="60">
        <f t="shared" si="44"/>
        <v>0</v>
      </c>
      <c r="CP29" s="60">
        <f t="shared" si="45"/>
        <v>0</v>
      </c>
      <c r="CQ29" s="60">
        <f t="shared" si="46"/>
        <v>0</v>
      </c>
      <c r="CR29" s="60">
        <f t="shared" si="47"/>
        <v>7</v>
      </c>
      <c r="CS29" s="60">
        <f t="shared" si="48"/>
        <v>0</v>
      </c>
      <c r="CT29" s="60">
        <f t="shared" si="49"/>
        <v>0</v>
      </c>
      <c r="CV29" s="60">
        <f t="shared" si="50"/>
        <v>0</v>
      </c>
      <c r="CW29" s="60">
        <f t="shared" si="51"/>
        <v>6</v>
      </c>
      <c r="CX29" s="60">
        <f t="shared" si="52"/>
        <v>0</v>
      </c>
      <c r="CY29" s="60">
        <f t="shared" si="53"/>
        <v>0</v>
      </c>
      <c r="CZ29" s="60">
        <f t="shared" si="54"/>
        <v>0</v>
      </c>
      <c r="DA29" s="60">
        <f t="shared" si="55"/>
        <v>7</v>
      </c>
      <c r="DB29" s="60">
        <f t="shared" si="56"/>
        <v>0</v>
      </c>
      <c r="DC29" s="60">
        <f t="shared" si="57"/>
        <v>0</v>
      </c>
      <c r="DE29" s="60">
        <f t="shared" si="58"/>
        <v>0</v>
      </c>
      <c r="DF29" s="60">
        <f t="shared" si="59"/>
        <v>6</v>
      </c>
      <c r="DG29" s="60">
        <f t="shared" si="60"/>
        <v>0</v>
      </c>
      <c r="DH29" s="60">
        <f t="shared" si="61"/>
        <v>0</v>
      </c>
      <c r="DI29" s="60">
        <f t="shared" si="62"/>
        <v>0</v>
      </c>
      <c r="DJ29" s="60">
        <f t="shared" si="63"/>
        <v>7</v>
      </c>
      <c r="DK29" s="60">
        <f t="shared" si="64"/>
        <v>0</v>
      </c>
      <c r="DL29" s="60">
        <f t="shared" si="65"/>
        <v>0</v>
      </c>
      <c r="DN29" s="60">
        <f t="shared" si="66"/>
        <v>0</v>
      </c>
      <c r="DO29" s="60">
        <f t="shared" si="67"/>
        <v>0</v>
      </c>
      <c r="DP29" s="60">
        <f t="shared" si="68"/>
        <v>0</v>
      </c>
      <c r="DQ29" s="60">
        <f t="shared" si="69"/>
        <v>0</v>
      </c>
      <c r="DR29" s="60">
        <f t="shared" si="70"/>
        <v>0</v>
      </c>
      <c r="DS29" s="60">
        <f t="shared" si="71"/>
        <v>0</v>
      </c>
      <c r="DU29" s="60">
        <f t="shared" si="72"/>
        <v>0</v>
      </c>
      <c r="DV29" s="60">
        <f t="shared" si="73"/>
        <v>0</v>
      </c>
      <c r="DW29" s="60">
        <f t="shared" si="74"/>
        <v>0</v>
      </c>
      <c r="DX29" s="60">
        <f t="shared" si="75"/>
        <v>0</v>
      </c>
      <c r="DY29" s="60">
        <f t="shared" si="76"/>
        <v>0</v>
      </c>
      <c r="DZ29" s="60">
        <f t="shared" si="77"/>
        <v>0</v>
      </c>
      <c r="EB29" s="60">
        <f t="shared" si="78"/>
        <v>0</v>
      </c>
      <c r="EC29" s="60">
        <f t="shared" si="79"/>
        <v>0</v>
      </c>
      <c r="ED29" s="60">
        <f t="shared" si="80"/>
        <v>0</v>
      </c>
      <c r="EE29" s="60">
        <f t="shared" si="81"/>
        <v>0</v>
      </c>
      <c r="EF29" s="60">
        <f t="shared" si="82"/>
        <v>0</v>
      </c>
      <c r="EG29" s="60">
        <f t="shared" si="83"/>
        <v>0</v>
      </c>
    </row>
    <row r="30" spans="1:137" ht="12" customHeight="1" x14ac:dyDescent="0.3">
      <c r="A30" s="13">
        <v>24</v>
      </c>
      <c r="B30" s="343"/>
      <c r="C30" s="344"/>
      <c r="D30" s="346"/>
      <c r="E30" s="346"/>
      <c r="F30" s="346"/>
      <c r="G30" s="15"/>
      <c r="H30" s="318"/>
      <c r="I30" s="319"/>
      <c r="J30" s="318"/>
      <c r="K30" s="319"/>
      <c r="L30" s="13">
        <v>74</v>
      </c>
      <c r="M30" s="318"/>
      <c r="N30" s="345"/>
      <c r="O30" s="319"/>
      <c r="P30" s="346"/>
      <c r="Q30" s="346"/>
      <c r="R30" s="318"/>
      <c r="S30" s="345"/>
      <c r="T30" s="319"/>
      <c r="U30" s="343"/>
      <c r="V30" s="344"/>
      <c r="W30" s="318"/>
      <c r="X30" s="319"/>
      <c r="Z30" s="155" t="s">
        <v>103</v>
      </c>
      <c r="AN30" s="32"/>
      <c r="AO30" s="154"/>
      <c r="AQ30" s="16">
        <f t="shared" si="0"/>
        <v>0</v>
      </c>
      <c r="AR30" s="16">
        <f t="shared" si="1"/>
        <v>6</v>
      </c>
      <c r="AS30" s="16">
        <f t="shared" si="2"/>
        <v>0</v>
      </c>
      <c r="AT30" s="16">
        <f t="shared" si="3"/>
        <v>0</v>
      </c>
      <c r="AU30" s="16">
        <f t="shared" si="4"/>
        <v>0</v>
      </c>
      <c r="AV30" s="16">
        <f t="shared" si="5"/>
        <v>7</v>
      </c>
      <c r="AW30" s="16">
        <f t="shared" si="6"/>
        <v>0</v>
      </c>
      <c r="AX30" s="16">
        <f t="shared" si="7"/>
        <v>0</v>
      </c>
      <c r="AZ30" s="16">
        <f t="shared" si="8"/>
        <v>0</v>
      </c>
      <c r="BA30" s="16">
        <f t="shared" si="9"/>
        <v>0</v>
      </c>
      <c r="BC30" s="60">
        <f t="shared" si="10"/>
        <v>0</v>
      </c>
      <c r="BD30" s="60">
        <f t="shared" si="11"/>
        <v>6</v>
      </c>
      <c r="BE30" s="60">
        <f t="shared" si="12"/>
        <v>0</v>
      </c>
      <c r="BF30" s="60">
        <f t="shared" si="13"/>
        <v>0</v>
      </c>
      <c r="BG30" s="60">
        <f t="shared" si="14"/>
        <v>0</v>
      </c>
      <c r="BH30" s="60">
        <f t="shared" si="15"/>
        <v>7</v>
      </c>
      <c r="BI30" s="60">
        <f t="shared" si="16"/>
        <v>0</v>
      </c>
      <c r="BJ30" s="60">
        <f t="shared" si="17"/>
        <v>0</v>
      </c>
      <c r="BL30" s="60">
        <f t="shared" si="18"/>
        <v>0</v>
      </c>
      <c r="BM30" s="60">
        <f t="shared" si="19"/>
        <v>6</v>
      </c>
      <c r="BN30" s="60">
        <f t="shared" si="20"/>
        <v>0</v>
      </c>
      <c r="BO30" s="60">
        <f t="shared" si="21"/>
        <v>0</v>
      </c>
      <c r="BP30" s="60">
        <f t="shared" si="22"/>
        <v>0</v>
      </c>
      <c r="BQ30" s="60">
        <f t="shared" si="23"/>
        <v>7</v>
      </c>
      <c r="BR30" s="60">
        <f t="shared" si="24"/>
        <v>0</v>
      </c>
      <c r="BS30" s="60">
        <f t="shared" si="25"/>
        <v>0</v>
      </c>
      <c r="BU30" s="60">
        <f t="shared" si="26"/>
        <v>0</v>
      </c>
      <c r="BV30" s="60">
        <f t="shared" si="27"/>
        <v>6</v>
      </c>
      <c r="BW30" s="60">
        <f t="shared" si="28"/>
        <v>0</v>
      </c>
      <c r="BX30" s="60">
        <f t="shared" si="29"/>
        <v>0</v>
      </c>
      <c r="BY30" s="60">
        <f t="shared" si="30"/>
        <v>0</v>
      </c>
      <c r="BZ30" s="60">
        <f t="shared" si="31"/>
        <v>7</v>
      </c>
      <c r="CA30" s="60">
        <f t="shared" si="32"/>
        <v>0</v>
      </c>
      <c r="CB30" s="60">
        <f t="shared" si="33"/>
        <v>0</v>
      </c>
      <c r="CD30" s="60">
        <f t="shared" si="34"/>
        <v>0</v>
      </c>
      <c r="CE30" s="60">
        <f t="shared" si="35"/>
        <v>6</v>
      </c>
      <c r="CF30" s="60">
        <f t="shared" si="36"/>
        <v>0</v>
      </c>
      <c r="CG30" s="60">
        <f t="shared" si="37"/>
        <v>0</v>
      </c>
      <c r="CH30" s="60">
        <f t="shared" si="38"/>
        <v>0</v>
      </c>
      <c r="CI30" s="60">
        <f t="shared" si="39"/>
        <v>7</v>
      </c>
      <c r="CJ30" s="60">
        <f t="shared" si="40"/>
        <v>0</v>
      </c>
      <c r="CK30" s="60">
        <f t="shared" si="41"/>
        <v>0</v>
      </c>
      <c r="CM30" s="60">
        <f t="shared" si="42"/>
        <v>0</v>
      </c>
      <c r="CN30" s="60">
        <f t="shared" si="43"/>
        <v>6</v>
      </c>
      <c r="CO30" s="60">
        <f t="shared" si="44"/>
        <v>0</v>
      </c>
      <c r="CP30" s="60">
        <f t="shared" si="45"/>
        <v>0</v>
      </c>
      <c r="CQ30" s="60">
        <f t="shared" si="46"/>
        <v>0</v>
      </c>
      <c r="CR30" s="60">
        <f t="shared" si="47"/>
        <v>7</v>
      </c>
      <c r="CS30" s="60">
        <f t="shared" si="48"/>
        <v>0</v>
      </c>
      <c r="CT30" s="60">
        <f t="shared" si="49"/>
        <v>0</v>
      </c>
      <c r="CV30" s="60">
        <f t="shared" si="50"/>
        <v>0</v>
      </c>
      <c r="CW30" s="60">
        <f t="shared" si="51"/>
        <v>6</v>
      </c>
      <c r="CX30" s="60">
        <f t="shared" si="52"/>
        <v>0</v>
      </c>
      <c r="CY30" s="60">
        <f t="shared" si="53"/>
        <v>0</v>
      </c>
      <c r="CZ30" s="60">
        <f t="shared" si="54"/>
        <v>0</v>
      </c>
      <c r="DA30" s="60">
        <f t="shared" si="55"/>
        <v>7</v>
      </c>
      <c r="DB30" s="60">
        <f t="shared" si="56"/>
        <v>0</v>
      </c>
      <c r="DC30" s="60">
        <f t="shared" si="57"/>
        <v>0</v>
      </c>
      <c r="DE30" s="60">
        <f t="shared" si="58"/>
        <v>0</v>
      </c>
      <c r="DF30" s="60">
        <f t="shared" si="59"/>
        <v>6</v>
      </c>
      <c r="DG30" s="60">
        <f t="shared" si="60"/>
        <v>0</v>
      </c>
      <c r="DH30" s="60">
        <f t="shared" si="61"/>
        <v>0</v>
      </c>
      <c r="DI30" s="60">
        <f t="shared" si="62"/>
        <v>0</v>
      </c>
      <c r="DJ30" s="60">
        <f t="shared" si="63"/>
        <v>7</v>
      </c>
      <c r="DK30" s="60">
        <f t="shared" si="64"/>
        <v>0</v>
      </c>
      <c r="DL30" s="60">
        <f t="shared" si="65"/>
        <v>0</v>
      </c>
      <c r="DN30" s="60">
        <f t="shared" si="66"/>
        <v>0</v>
      </c>
      <c r="DO30" s="60">
        <f t="shared" si="67"/>
        <v>0</v>
      </c>
      <c r="DP30" s="60">
        <f t="shared" si="68"/>
        <v>0</v>
      </c>
      <c r="DQ30" s="60">
        <f t="shared" si="69"/>
        <v>0</v>
      </c>
      <c r="DR30" s="60">
        <f t="shared" si="70"/>
        <v>0</v>
      </c>
      <c r="DS30" s="60">
        <f t="shared" si="71"/>
        <v>0</v>
      </c>
      <c r="DU30" s="60">
        <f t="shared" si="72"/>
        <v>0</v>
      </c>
      <c r="DV30" s="60">
        <f t="shared" si="73"/>
        <v>0</v>
      </c>
      <c r="DW30" s="60">
        <f t="shared" si="74"/>
        <v>0</v>
      </c>
      <c r="DX30" s="60">
        <f t="shared" si="75"/>
        <v>0</v>
      </c>
      <c r="DY30" s="60">
        <f t="shared" si="76"/>
        <v>0</v>
      </c>
      <c r="DZ30" s="60">
        <f t="shared" si="77"/>
        <v>0</v>
      </c>
      <c r="EB30" s="60">
        <f t="shared" si="78"/>
        <v>0</v>
      </c>
      <c r="EC30" s="60">
        <f t="shared" si="79"/>
        <v>0</v>
      </c>
      <c r="ED30" s="60">
        <f t="shared" si="80"/>
        <v>0</v>
      </c>
      <c r="EE30" s="60">
        <f t="shared" si="81"/>
        <v>0</v>
      </c>
      <c r="EF30" s="60">
        <f t="shared" si="82"/>
        <v>0</v>
      </c>
      <c r="EG30" s="60">
        <f t="shared" si="83"/>
        <v>0</v>
      </c>
    </row>
    <row r="31" spans="1:137" ht="12" customHeight="1" x14ac:dyDescent="0.3">
      <c r="A31" s="13">
        <v>25</v>
      </c>
      <c r="B31" s="343"/>
      <c r="C31" s="344"/>
      <c r="D31" s="346"/>
      <c r="E31" s="346"/>
      <c r="F31" s="346"/>
      <c r="G31" s="15"/>
      <c r="H31" s="318"/>
      <c r="I31" s="319"/>
      <c r="J31" s="318"/>
      <c r="K31" s="319"/>
      <c r="L31" s="13">
        <v>75</v>
      </c>
      <c r="M31" s="318"/>
      <c r="N31" s="345"/>
      <c r="O31" s="319"/>
      <c r="P31" s="346"/>
      <c r="Q31" s="346"/>
      <c r="R31" s="318"/>
      <c r="S31" s="345"/>
      <c r="T31" s="319"/>
      <c r="U31" s="343"/>
      <c r="V31" s="344"/>
      <c r="W31" s="318"/>
      <c r="X31" s="319"/>
      <c r="Z31" s="153"/>
      <c r="AN31" s="48"/>
      <c r="AO31" s="154"/>
      <c r="AQ31" s="16">
        <f t="shared" si="0"/>
        <v>0</v>
      </c>
      <c r="AR31" s="16">
        <f t="shared" si="1"/>
        <v>6</v>
      </c>
      <c r="AS31" s="16">
        <f t="shared" si="2"/>
        <v>0</v>
      </c>
      <c r="AT31" s="16">
        <f t="shared" si="3"/>
        <v>0</v>
      </c>
      <c r="AU31" s="16">
        <f t="shared" si="4"/>
        <v>0</v>
      </c>
      <c r="AV31" s="16">
        <f t="shared" si="5"/>
        <v>7</v>
      </c>
      <c r="AW31" s="16">
        <f t="shared" si="6"/>
        <v>0</v>
      </c>
      <c r="AX31" s="16">
        <f t="shared" si="7"/>
        <v>0</v>
      </c>
      <c r="AZ31" s="16">
        <f t="shared" si="8"/>
        <v>0</v>
      </c>
      <c r="BA31" s="16">
        <f t="shared" si="9"/>
        <v>0</v>
      </c>
      <c r="BC31" s="60">
        <f t="shared" si="10"/>
        <v>0</v>
      </c>
      <c r="BD31" s="60">
        <f t="shared" si="11"/>
        <v>6</v>
      </c>
      <c r="BE31" s="60">
        <f t="shared" si="12"/>
        <v>0</v>
      </c>
      <c r="BF31" s="60">
        <f t="shared" si="13"/>
        <v>0</v>
      </c>
      <c r="BG31" s="60">
        <f t="shared" si="14"/>
        <v>0</v>
      </c>
      <c r="BH31" s="60">
        <f t="shared" si="15"/>
        <v>7</v>
      </c>
      <c r="BI31" s="60">
        <f t="shared" si="16"/>
        <v>0</v>
      </c>
      <c r="BJ31" s="60">
        <f t="shared" si="17"/>
        <v>0</v>
      </c>
      <c r="BL31" s="60">
        <f t="shared" si="18"/>
        <v>0</v>
      </c>
      <c r="BM31" s="60">
        <f t="shared" si="19"/>
        <v>6</v>
      </c>
      <c r="BN31" s="60">
        <f t="shared" si="20"/>
        <v>0</v>
      </c>
      <c r="BO31" s="60">
        <f t="shared" si="21"/>
        <v>0</v>
      </c>
      <c r="BP31" s="60">
        <f t="shared" si="22"/>
        <v>0</v>
      </c>
      <c r="BQ31" s="60">
        <f t="shared" si="23"/>
        <v>7</v>
      </c>
      <c r="BR31" s="60">
        <f t="shared" si="24"/>
        <v>0</v>
      </c>
      <c r="BS31" s="60">
        <f t="shared" si="25"/>
        <v>0</v>
      </c>
      <c r="BU31" s="60">
        <f t="shared" si="26"/>
        <v>0</v>
      </c>
      <c r="BV31" s="60">
        <f t="shared" si="27"/>
        <v>6</v>
      </c>
      <c r="BW31" s="60">
        <f t="shared" si="28"/>
        <v>0</v>
      </c>
      <c r="BX31" s="60">
        <f t="shared" si="29"/>
        <v>0</v>
      </c>
      <c r="BY31" s="60">
        <f t="shared" si="30"/>
        <v>0</v>
      </c>
      <c r="BZ31" s="60">
        <f t="shared" si="31"/>
        <v>7</v>
      </c>
      <c r="CA31" s="60">
        <f t="shared" si="32"/>
        <v>0</v>
      </c>
      <c r="CB31" s="60">
        <f t="shared" si="33"/>
        <v>0</v>
      </c>
      <c r="CD31" s="60">
        <f t="shared" si="34"/>
        <v>0</v>
      </c>
      <c r="CE31" s="60">
        <f t="shared" si="35"/>
        <v>6</v>
      </c>
      <c r="CF31" s="60">
        <f t="shared" si="36"/>
        <v>0</v>
      </c>
      <c r="CG31" s="60">
        <f t="shared" si="37"/>
        <v>0</v>
      </c>
      <c r="CH31" s="60">
        <f t="shared" si="38"/>
        <v>0</v>
      </c>
      <c r="CI31" s="60">
        <f t="shared" si="39"/>
        <v>7</v>
      </c>
      <c r="CJ31" s="60">
        <f t="shared" si="40"/>
        <v>0</v>
      </c>
      <c r="CK31" s="60">
        <f t="shared" si="41"/>
        <v>0</v>
      </c>
      <c r="CM31" s="60">
        <f t="shared" si="42"/>
        <v>0</v>
      </c>
      <c r="CN31" s="60">
        <f t="shared" si="43"/>
        <v>6</v>
      </c>
      <c r="CO31" s="60">
        <f t="shared" si="44"/>
        <v>0</v>
      </c>
      <c r="CP31" s="60">
        <f t="shared" si="45"/>
        <v>0</v>
      </c>
      <c r="CQ31" s="60">
        <f t="shared" si="46"/>
        <v>0</v>
      </c>
      <c r="CR31" s="60">
        <f t="shared" si="47"/>
        <v>7</v>
      </c>
      <c r="CS31" s="60">
        <f t="shared" si="48"/>
        <v>0</v>
      </c>
      <c r="CT31" s="60">
        <f t="shared" si="49"/>
        <v>0</v>
      </c>
      <c r="CV31" s="60">
        <f t="shared" si="50"/>
        <v>0</v>
      </c>
      <c r="CW31" s="60">
        <f t="shared" si="51"/>
        <v>6</v>
      </c>
      <c r="CX31" s="60">
        <f t="shared" si="52"/>
        <v>0</v>
      </c>
      <c r="CY31" s="60">
        <f t="shared" si="53"/>
        <v>0</v>
      </c>
      <c r="CZ31" s="60">
        <f t="shared" si="54"/>
        <v>0</v>
      </c>
      <c r="DA31" s="60">
        <f t="shared" si="55"/>
        <v>7</v>
      </c>
      <c r="DB31" s="60">
        <f t="shared" si="56"/>
        <v>0</v>
      </c>
      <c r="DC31" s="60">
        <f t="shared" si="57"/>
        <v>0</v>
      </c>
      <c r="DE31" s="60">
        <f t="shared" si="58"/>
        <v>0</v>
      </c>
      <c r="DF31" s="60">
        <f t="shared" si="59"/>
        <v>6</v>
      </c>
      <c r="DG31" s="60">
        <f t="shared" si="60"/>
        <v>0</v>
      </c>
      <c r="DH31" s="60">
        <f t="shared" si="61"/>
        <v>0</v>
      </c>
      <c r="DI31" s="60">
        <f t="shared" si="62"/>
        <v>0</v>
      </c>
      <c r="DJ31" s="60">
        <f t="shared" si="63"/>
        <v>7</v>
      </c>
      <c r="DK31" s="60">
        <f t="shared" si="64"/>
        <v>0</v>
      </c>
      <c r="DL31" s="60">
        <f t="shared" si="65"/>
        <v>0</v>
      </c>
      <c r="DN31" s="60">
        <f t="shared" si="66"/>
        <v>0</v>
      </c>
      <c r="DO31" s="60">
        <f t="shared" si="67"/>
        <v>0</v>
      </c>
      <c r="DP31" s="60">
        <f t="shared" si="68"/>
        <v>0</v>
      </c>
      <c r="DQ31" s="60">
        <f t="shared" si="69"/>
        <v>0</v>
      </c>
      <c r="DR31" s="60">
        <f t="shared" si="70"/>
        <v>0</v>
      </c>
      <c r="DS31" s="60">
        <f t="shared" si="71"/>
        <v>0</v>
      </c>
      <c r="DU31" s="60">
        <f t="shared" si="72"/>
        <v>0</v>
      </c>
      <c r="DV31" s="60">
        <f t="shared" si="73"/>
        <v>0</v>
      </c>
      <c r="DW31" s="60">
        <f t="shared" si="74"/>
        <v>0</v>
      </c>
      <c r="DX31" s="60">
        <f t="shared" si="75"/>
        <v>0</v>
      </c>
      <c r="DY31" s="60">
        <f t="shared" si="76"/>
        <v>0</v>
      </c>
      <c r="DZ31" s="60">
        <f t="shared" si="77"/>
        <v>0</v>
      </c>
      <c r="EB31" s="60">
        <f t="shared" si="78"/>
        <v>0</v>
      </c>
      <c r="EC31" s="60">
        <f t="shared" si="79"/>
        <v>0</v>
      </c>
      <c r="ED31" s="60">
        <f t="shared" si="80"/>
        <v>0</v>
      </c>
      <c r="EE31" s="60">
        <f t="shared" si="81"/>
        <v>0</v>
      </c>
      <c r="EF31" s="60">
        <f t="shared" si="82"/>
        <v>0</v>
      </c>
      <c r="EG31" s="60">
        <f t="shared" si="83"/>
        <v>0</v>
      </c>
    </row>
    <row r="32" spans="1:137" ht="12" customHeight="1" x14ac:dyDescent="0.3">
      <c r="A32" s="13">
        <v>26</v>
      </c>
      <c r="B32" s="343"/>
      <c r="C32" s="344"/>
      <c r="D32" s="346"/>
      <c r="E32" s="346"/>
      <c r="F32" s="346"/>
      <c r="G32" s="15"/>
      <c r="H32" s="318"/>
      <c r="I32" s="319"/>
      <c r="J32" s="318"/>
      <c r="K32" s="319"/>
      <c r="L32" s="13">
        <v>76</v>
      </c>
      <c r="M32" s="318"/>
      <c r="N32" s="345"/>
      <c r="O32" s="319"/>
      <c r="P32" s="346"/>
      <c r="Q32" s="346"/>
      <c r="R32" s="318"/>
      <c r="S32" s="345"/>
      <c r="T32" s="319"/>
      <c r="U32" s="343"/>
      <c r="V32" s="344"/>
      <c r="W32" s="318"/>
      <c r="X32" s="319"/>
      <c r="Z32" s="153"/>
      <c r="AN32" s="42"/>
      <c r="AO32" s="154"/>
      <c r="AQ32" s="16">
        <f t="shared" si="0"/>
        <v>0</v>
      </c>
      <c r="AR32" s="16">
        <f t="shared" si="1"/>
        <v>6</v>
      </c>
      <c r="AS32" s="16">
        <f t="shared" si="2"/>
        <v>0</v>
      </c>
      <c r="AT32" s="16">
        <f t="shared" si="3"/>
        <v>0</v>
      </c>
      <c r="AU32" s="16">
        <f t="shared" si="4"/>
        <v>0</v>
      </c>
      <c r="AV32" s="16">
        <f t="shared" si="5"/>
        <v>7</v>
      </c>
      <c r="AW32" s="16">
        <f t="shared" si="6"/>
        <v>0</v>
      </c>
      <c r="AX32" s="16">
        <f t="shared" si="7"/>
        <v>0</v>
      </c>
      <c r="AZ32" s="16">
        <f t="shared" si="8"/>
        <v>0</v>
      </c>
      <c r="BA32" s="16">
        <f t="shared" si="9"/>
        <v>0</v>
      </c>
      <c r="BC32" s="60">
        <f t="shared" si="10"/>
        <v>0</v>
      </c>
      <c r="BD32" s="60">
        <f t="shared" si="11"/>
        <v>6</v>
      </c>
      <c r="BE32" s="60">
        <f t="shared" si="12"/>
        <v>0</v>
      </c>
      <c r="BF32" s="60">
        <f t="shared" si="13"/>
        <v>0</v>
      </c>
      <c r="BG32" s="60">
        <f t="shared" si="14"/>
        <v>0</v>
      </c>
      <c r="BH32" s="60">
        <f t="shared" si="15"/>
        <v>7</v>
      </c>
      <c r="BI32" s="60">
        <f t="shared" si="16"/>
        <v>0</v>
      </c>
      <c r="BJ32" s="60">
        <f t="shared" si="17"/>
        <v>0</v>
      </c>
      <c r="BL32" s="60">
        <f t="shared" si="18"/>
        <v>0</v>
      </c>
      <c r="BM32" s="60">
        <f t="shared" si="19"/>
        <v>6</v>
      </c>
      <c r="BN32" s="60">
        <f t="shared" si="20"/>
        <v>0</v>
      </c>
      <c r="BO32" s="60">
        <f t="shared" si="21"/>
        <v>0</v>
      </c>
      <c r="BP32" s="60">
        <f t="shared" si="22"/>
        <v>0</v>
      </c>
      <c r="BQ32" s="60">
        <f t="shared" si="23"/>
        <v>7</v>
      </c>
      <c r="BR32" s="60">
        <f t="shared" si="24"/>
        <v>0</v>
      </c>
      <c r="BS32" s="60">
        <f t="shared" si="25"/>
        <v>0</v>
      </c>
      <c r="BU32" s="60">
        <f t="shared" si="26"/>
        <v>0</v>
      </c>
      <c r="BV32" s="60">
        <f t="shared" si="27"/>
        <v>6</v>
      </c>
      <c r="BW32" s="60">
        <f t="shared" si="28"/>
        <v>0</v>
      </c>
      <c r="BX32" s="60">
        <f t="shared" si="29"/>
        <v>0</v>
      </c>
      <c r="BY32" s="60">
        <f t="shared" si="30"/>
        <v>0</v>
      </c>
      <c r="BZ32" s="60">
        <f t="shared" si="31"/>
        <v>7</v>
      </c>
      <c r="CA32" s="60">
        <f t="shared" si="32"/>
        <v>0</v>
      </c>
      <c r="CB32" s="60">
        <f t="shared" si="33"/>
        <v>0</v>
      </c>
      <c r="CD32" s="60">
        <f t="shared" si="34"/>
        <v>0</v>
      </c>
      <c r="CE32" s="60">
        <f t="shared" si="35"/>
        <v>6</v>
      </c>
      <c r="CF32" s="60">
        <f>IF($J32="EL", 1, 0)</f>
        <v>0</v>
      </c>
      <c r="CG32" s="60">
        <f t="shared" si="37"/>
        <v>0</v>
      </c>
      <c r="CH32" s="60">
        <f t="shared" si="38"/>
        <v>0</v>
      </c>
      <c r="CI32" s="60">
        <f t="shared" si="39"/>
        <v>7</v>
      </c>
      <c r="CJ32" s="60">
        <f t="shared" si="40"/>
        <v>0</v>
      </c>
      <c r="CK32" s="60">
        <f t="shared" si="41"/>
        <v>0</v>
      </c>
      <c r="CM32" s="60">
        <f t="shared" si="42"/>
        <v>0</v>
      </c>
      <c r="CN32" s="60">
        <f t="shared" si="43"/>
        <v>6</v>
      </c>
      <c r="CO32" s="60">
        <f t="shared" si="44"/>
        <v>0</v>
      </c>
      <c r="CP32" s="60">
        <f t="shared" si="45"/>
        <v>0</v>
      </c>
      <c r="CQ32" s="60">
        <f t="shared" si="46"/>
        <v>0</v>
      </c>
      <c r="CR32" s="60">
        <f t="shared" si="47"/>
        <v>7</v>
      </c>
      <c r="CS32" s="60">
        <f t="shared" si="48"/>
        <v>0</v>
      </c>
      <c r="CT32" s="60">
        <f t="shared" si="49"/>
        <v>0</v>
      </c>
      <c r="CV32" s="60">
        <f t="shared" si="50"/>
        <v>0</v>
      </c>
      <c r="CW32" s="60">
        <f t="shared" si="51"/>
        <v>6</v>
      </c>
      <c r="CX32" s="60">
        <f t="shared" si="52"/>
        <v>0</v>
      </c>
      <c r="CY32" s="60">
        <f t="shared" si="53"/>
        <v>0</v>
      </c>
      <c r="CZ32" s="60">
        <f t="shared" si="54"/>
        <v>0</v>
      </c>
      <c r="DA32" s="60">
        <f t="shared" si="55"/>
        <v>7</v>
      </c>
      <c r="DB32" s="60">
        <f t="shared" si="56"/>
        <v>0</v>
      </c>
      <c r="DC32" s="60">
        <f t="shared" si="57"/>
        <v>0</v>
      </c>
      <c r="DE32" s="60">
        <f t="shared" si="58"/>
        <v>0</v>
      </c>
      <c r="DF32" s="60">
        <f t="shared" si="59"/>
        <v>6</v>
      </c>
      <c r="DG32" s="60">
        <f t="shared" si="60"/>
        <v>0</v>
      </c>
      <c r="DH32" s="60">
        <f t="shared" si="61"/>
        <v>0</v>
      </c>
      <c r="DI32" s="60">
        <f t="shared" si="62"/>
        <v>0</v>
      </c>
      <c r="DJ32" s="60">
        <f t="shared" si="63"/>
        <v>7</v>
      </c>
      <c r="DK32" s="60">
        <f t="shared" si="64"/>
        <v>0</v>
      </c>
      <c r="DL32" s="60">
        <f t="shared" si="65"/>
        <v>0</v>
      </c>
      <c r="DN32" s="60">
        <f t="shared" si="66"/>
        <v>0</v>
      </c>
      <c r="DO32" s="60">
        <f t="shared" si="67"/>
        <v>0</v>
      </c>
      <c r="DP32" s="60">
        <f t="shared" si="68"/>
        <v>0</v>
      </c>
      <c r="DQ32" s="60">
        <f t="shared" si="69"/>
        <v>0</v>
      </c>
      <c r="DR32" s="60">
        <f t="shared" si="70"/>
        <v>0</v>
      </c>
      <c r="DS32" s="60">
        <f t="shared" si="71"/>
        <v>0</v>
      </c>
      <c r="DU32" s="60">
        <f t="shared" si="72"/>
        <v>0</v>
      </c>
      <c r="DV32" s="60">
        <f t="shared" si="73"/>
        <v>0</v>
      </c>
      <c r="DW32" s="60">
        <f t="shared" si="74"/>
        <v>0</v>
      </c>
      <c r="DX32" s="60">
        <f t="shared" si="75"/>
        <v>0</v>
      </c>
      <c r="DY32" s="60">
        <f t="shared" si="76"/>
        <v>0</v>
      </c>
      <c r="DZ32" s="60">
        <f t="shared" si="77"/>
        <v>0</v>
      </c>
      <c r="EB32" s="60">
        <f t="shared" si="78"/>
        <v>0</v>
      </c>
      <c r="EC32" s="60">
        <f t="shared" si="79"/>
        <v>0</v>
      </c>
      <c r="ED32" s="60">
        <f t="shared" si="80"/>
        <v>0</v>
      </c>
      <c r="EE32" s="60">
        <f t="shared" si="81"/>
        <v>0</v>
      </c>
      <c r="EF32" s="60">
        <f t="shared" si="82"/>
        <v>0</v>
      </c>
      <c r="EG32" s="60">
        <f t="shared" si="83"/>
        <v>0</v>
      </c>
    </row>
    <row r="33" spans="1:137" ht="12" customHeight="1" x14ac:dyDescent="0.3">
      <c r="A33" s="13">
        <v>27</v>
      </c>
      <c r="B33" s="343"/>
      <c r="C33" s="344"/>
      <c r="D33" s="346"/>
      <c r="E33" s="346"/>
      <c r="F33" s="346"/>
      <c r="G33" s="15"/>
      <c r="H33" s="318"/>
      <c r="I33" s="319"/>
      <c r="J33" s="318"/>
      <c r="K33" s="319"/>
      <c r="L33" s="13">
        <v>77</v>
      </c>
      <c r="M33" s="318"/>
      <c r="N33" s="345"/>
      <c r="O33" s="319"/>
      <c r="P33" s="346"/>
      <c r="Q33" s="346"/>
      <c r="R33" s="318"/>
      <c r="S33" s="345"/>
      <c r="T33" s="319"/>
      <c r="U33" s="343"/>
      <c r="V33" s="344"/>
      <c r="W33" s="318"/>
      <c r="X33" s="319"/>
      <c r="Z33" s="153"/>
      <c r="AN33" s="17"/>
      <c r="AO33" s="154"/>
      <c r="AQ33" s="16">
        <f t="shared" si="0"/>
        <v>0</v>
      </c>
      <c r="AR33" s="16">
        <f t="shared" si="1"/>
        <v>6</v>
      </c>
      <c r="AS33" s="16">
        <f t="shared" si="2"/>
        <v>0</v>
      </c>
      <c r="AT33" s="16">
        <f t="shared" si="3"/>
        <v>0</v>
      </c>
      <c r="AU33" s="16">
        <f t="shared" si="4"/>
        <v>0</v>
      </c>
      <c r="AV33" s="16">
        <f t="shared" si="5"/>
        <v>7</v>
      </c>
      <c r="AW33" s="16">
        <f t="shared" si="6"/>
        <v>0</v>
      </c>
      <c r="AX33" s="16">
        <f t="shared" si="7"/>
        <v>0</v>
      </c>
      <c r="AZ33" s="16">
        <f t="shared" si="8"/>
        <v>0</v>
      </c>
      <c r="BA33" s="16">
        <f t="shared" si="9"/>
        <v>0</v>
      </c>
      <c r="BC33" s="60">
        <f t="shared" si="10"/>
        <v>0</v>
      </c>
      <c r="BD33" s="60">
        <f t="shared" si="11"/>
        <v>6</v>
      </c>
      <c r="BE33" s="60">
        <f t="shared" si="12"/>
        <v>0</v>
      </c>
      <c r="BF33" s="60">
        <f t="shared" si="13"/>
        <v>0</v>
      </c>
      <c r="BG33" s="60">
        <f t="shared" si="14"/>
        <v>0</v>
      </c>
      <c r="BH33" s="60">
        <f t="shared" si="15"/>
        <v>7</v>
      </c>
      <c r="BI33" s="60">
        <f t="shared" si="16"/>
        <v>0</v>
      </c>
      <c r="BJ33" s="60">
        <f t="shared" si="17"/>
        <v>0</v>
      </c>
      <c r="BL33" s="60">
        <f t="shared" si="18"/>
        <v>0</v>
      </c>
      <c r="BM33" s="60">
        <f t="shared" si="19"/>
        <v>6</v>
      </c>
      <c r="BN33" s="60">
        <f t="shared" si="20"/>
        <v>0</v>
      </c>
      <c r="BO33" s="60">
        <f t="shared" si="21"/>
        <v>0</v>
      </c>
      <c r="BP33" s="60">
        <f t="shared" si="22"/>
        <v>0</v>
      </c>
      <c r="BQ33" s="60">
        <f t="shared" si="23"/>
        <v>7</v>
      </c>
      <c r="BR33" s="60">
        <f t="shared" si="24"/>
        <v>0</v>
      </c>
      <c r="BS33" s="60">
        <f t="shared" si="25"/>
        <v>0</v>
      </c>
      <c r="BU33" s="60">
        <f t="shared" si="26"/>
        <v>0</v>
      </c>
      <c r="BV33" s="60">
        <f t="shared" si="27"/>
        <v>6</v>
      </c>
      <c r="BW33" s="60">
        <f t="shared" si="28"/>
        <v>0</v>
      </c>
      <c r="BX33" s="60">
        <f t="shared" si="29"/>
        <v>0</v>
      </c>
      <c r="BY33" s="60">
        <f t="shared" si="30"/>
        <v>0</v>
      </c>
      <c r="BZ33" s="60">
        <f t="shared" si="31"/>
        <v>7</v>
      </c>
      <c r="CA33" s="60">
        <f t="shared" si="32"/>
        <v>0</v>
      </c>
      <c r="CB33" s="60">
        <f t="shared" si="33"/>
        <v>0</v>
      </c>
      <c r="CD33" s="60">
        <f t="shared" si="34"/>
        <v>0</v>
      </c>
      <c r="CE33" s="60">
        <f t="shared" si="35"/>
        <v>6</v>
      </c>
      <c r="CF33" s="60">
        <f t="shared" si="36"/>
        <v>0</v>
      </c>
      <c r="CG33" s="60">
        <f t="shared" si="37"/>
        <v>0</v>
      </c>
      <c r="CH33" s="60">
        <f t="shared" si="38"/>
        <v>0</v>
      </c>
      <c r="CI33" s="60">
        <f t="shared" si="39"/>
        <v>7</v>
      </c>
      <c r="CJ33" s="60">
        <f t="shared" si="40"/>
        <v>0</v>
      </c>
      <c r="CK33" s="60">
        <f t="shared" si="41"/>
        <v>0</v>
      </c>
      <c r="CM33" s="60">
        <f t="shared" si="42"/>
        <v>0</v>
      </c>
      <c r="CN33" s="60">
        <f t="shared" si="43"/>
        <v>6</v>
      </c>
      <c r="CO33" s="60">
        <f t="shared" si="44"/>
        <v>0</v>
      </c>
      <c r="CP33" s="60">
        <f t="shared" si="45"/>
        <v>0</v>
      </c>
      <c r="CQ33" s="60">
        <f t="shared" si="46"/>
        <v>0</v>
      </c>
      <c r="CR33" s="60">
        <f t="shared" si="47"/>
        <v>7</v>
      </c>
      <c r="CS33" s="60">
        <f t="shared" si="48"/>
        <v>0</v>
      </c>
      <c r="CT33" s="60">
        <f t="shared" si="49"/>
        <v>0</v>
      </c>
      <c r="CV33" s="60">
        <f t="shared" si="50"/>
        <v>0</v>
      </c>
      <c r="CW33" s="60">
        <f t="shared" si="51"/>
        <v>6</v>
      </c>
      <c r="CX33" s="60">
        <f t="shared" si="52"/>
        <v>0</v>
      </c>
      <c r="CY33" s="60">
        <f t="shared" si="53"/>
        <v>0</v>
      </c>
      <c r="CZ33" s="60">
        <f t="shared" si="54"/>
        <v>0</v>
      </c>
      <c r="DA33" s="60">
        <f t="shared" si="55"/>
        <v>7</v>
      </c>
      <c r="DB33" s="60">
        <f t="shared" si="56"/>
        <v>0</v>
      </c>
      <c r="DC33" s="60">
        <f t="shared" si="57"/>
        <v>0</v>
      </c>
      <c r="DE33" s="60">
        <f t="shared" si="58"/>
        <v>0</v>
      </c>
      <c r="DF33" s="60">
        <f t="shared" si="59"/>
        <v>6</v>
      </c>
      <c r="DG33" s="60">
        <f t="shared" si="60"/>
        <v>0</v>
      </c>
      <c r="DH33" s="60">
        <f t="shared" si="61"/>
        <v>0</v>
      </c>
      <c r="DI33" s="60">
        <f t="shared" si="62"/>
        <v>0</v>
      </c>
      <c r="DJ33" s="60">
        <f t="shared" si="63"/>
        <v>7</v>
      </c>
      <c r="DK33" s="60">
        <f t="shared" si="64"/>
        <v>0</v>
      </c>
      <c r="DL33" s="60">
        <f t="shared" si="65"/>
        <v>0</v>
      </c>
      <c r="DN33" s="60">
        <f t="shared" si="66"/>
        <v>0</v>
      </c>
      <c r="DO33" s="60">
        <f t="shared" si="67"/>
        <v>0</v>
      </c>
      <c r="DP33" s="60">
        <f t="shared" si="68"/>
        <v>0</v>
      </c>
      <c r="DQ33" s="60">
        <f t="shared" si="69"/>
        <v>0</v>
      </c>
      <c r="DR33" s="60">
        <f t="shared" si="70"/>
        <v>0</v>
      </c>
      <c r="DS33" s="60">
        <f t="shared" si="71"/>
        <v>0</v>
      </c>
      <c r="DU33" s="60">
        <f t="shared" si="72"/>
        <v>0</v>
      </c>
      <c r="DV33" s="60">
        <f t="shared" si="73"/>
        <v>0</v>
      </c>
      <c r="DW33" s="60">
        <f t="shared" si="74"/>
        <v>0</v>
      </c>
      <c r="DX33" s="60">
        <f t="shared" si="75"/>
        <v>0</v>
      </c>
      <c r="DY33" s="60">
        <f t="shared" si="76"/>
        <v>0</v>
      </c>
      <c r="DZ33" s="60">
        <f t="shared" si="77"/>
        <v>0</v>
      </c>
      <c r="EB33" s="60">
        <f t="shared" si="78"/>
        <v>0</v>
      </c>
      <c r="EC33" s="60">
        <f t="shared" si="79"/>
        <v>0</v>
      </c>
      <c r="ED33" s="60">
        <f t="shared" si="80"/>
        <v>0</v>
      </c>
      <c r="EE33" s="60">
        <f t="shared" si="81"/>
        <v>0</v>
      </c>
      <c r="EF33" s="60">
        <f t="shared" si="82"/>
        <v>0</v>
      </c>
      <c r="EG33" s="60">
        <f t="shared" si="83"/>
        <v>0</v>
      </c>
    </row>
    <row r="34" spans="1:137" ht="12" customHeight="1" x14ac:dyDescent="0.3">
      <c r="A34" s="13">
        <v>28</v>
      </c>
      <c r="B34" s="343"/>
      <c r="C34" s="344"/>
      <c r="D34" s="346"/>
      <c r="E34" s="346"/>
      <c r="F34" s="346"/>
      <c r="G34" s="15"/>
      <c r="H34" s="318"/>
      <c r="I34" s="319"/>
      <c r="J34" s="318"/>
      <c r="K34" s="319"/>
      <c r="L34" s="13">
        <v>78</v>
      </c>
      <c r="M34" s="318"/>
      <c r="N34" s="345"/>
      <c r="O34" s="319"/>
      <c r="P34" s="346"/>
      <c r="Q34" s="346"/>
      <c r="R34" s="318"/>
      <c r="S34" s="345"/>
      <c r="T34" s="319"/>
      <c r="U34" s="343"/>
      <c r="V34" s="344"/>
      <c r="W34" s="318"/>
      <c r="X34" s="319"/>
      <c r="Z34" s="153"/>
      <c r="AA34" s="35"/>
      <c r="AB34" s="44"/>
      <c r="AC34" s="5"/>
      <c r="AD34" s="5"/>
      <c r="AE34" s="5"/>
      <c r="AF34" s="5"/>
      <c r="AG34" s="5"/>
      <c r="AH34" s="5"/>
      <c r="AI34" s="5"/>
      <c r="AJ34" s="5"/>
      <c r="AK34" s="6"/>
      <c r="AL34" s="42"/>
      <c r="AM34" s="42"/>
      <c r="AN34" s="17"/>
      <c r="AO34" s="154"/>
      <c r="AQ34" s="16">
        <f t="shared" si="0"/>
        <v>0</v>
      </c>
      <c r="AR34" s="16">
        <f t="shared" si="1"/>
        <v>6</v>
      </c>
      <c r="AS34" s="16">
        <f t="shared" si="2"/>
        <v>0</v>
      </c>
      <c r="AT34" s="16">
        <f t="shared" si="3"/>
        <v>0</v>
      </c>
      <c r="AU34" s="16">
        <f t="shared" si="4"/>
        <v>0</v>
      </c>
      <c r="AV34" s="16">
        <f t="shared" si="5"/>
        <v>7</v>
      </c>
      <c r="AW34" s="16">
        <f t="shared" si="6"/>
        <v>0</v>
      </c>
      <c r="AX34" s="16">
        <f t="shared" si="7"/>
        <v>0</v>
      </c>
      <c r="AZ34" s="16">
        <f t="shared" si="8"/>
        <v>0</v>
      </c>
      <c r="BA34" s="16">
        <f t="shared" si="9"/>
        <v>0</v>
      </c>
      <c r="BC34" s="60">
        <f t="shared" si="10"/>
        <v>0</v>
      </c>
      <c r="BD34" s="60">
        <f t="shared" si="11"/>
        <v>6</v>
      </c>
      <c r="BE34" s="60">
        <f t="shared" si="12"/>
        <v>0</v>
      </c>
      <c r="BF34" s="60">
        <f t="shared" si="13"/>
        <v>0</v>
      </c>
      <c r="BG34" s="60">
        <f t="shared" si="14"/>
        <v>0</v>
      </c>
      <c r="BH34" s="60">
        <f t="shared" si="15"/>
        <v>7</v>
      </c>
      <c r="BI34" s="60">
        <f t="shared" si="16"/>
        <v>0</v>
      </c>
      <c r="BJ34" s="60">
        <f t="shared" si="17"/>
        <v>0</v>
      </c>
      <c r="BL34" s="60">
        <f t="shared" si="18"/>
        <v>0</v>
      </c>
      <c r="BM34" s="60">
        <f t="shared" si="19"/>
        <v>6</v>
      </c>
      <c r="BN34" s="60">
        <f t="shared" si="20"/>
        <v>0</v>
      </c>
      <c r="BO34" s="60">
        <f t="shared" si="21"/>
        <v>0</v>
      </c>
      <c r="BP34" s="60">
        <f t="shared" si="22"/>
        <v>0</v>
      </c>
      <c r="BQ34" s="60">
        <f t="shared" si="23"/>
        <v>7</v>
      </c>
      <c r="BR34" s="60">
        <f t="shared" si="24"/>
        <v>0</v>
      </c>
      <c r="BS34" s="60">
        <f t="shared" si="25"/>
        <v>0</v>
      </c>
      <c r="BU34" s="60">
        <f t="shared" si="26"/>
        <v>0</v>
      </c>
      <c r="BV34" s="60">
        <f t="shared" si="27"/>
        <v>6</v>
      </c>
      <c r="BW34" s="60">
        <f t="shared" si="28"/>
        <v>0</v>
      </c>
      <c r="BX34" s="60">
        <f t="shared" si="29"/>
        <v>0</v>
      </c>
      <c r="BY34" s="60">
        <f t="shared" si="30"/>
        <v>0</v>
      </c>
      <c r="BZ34" s="60">
        <f t="shared" si="31"/>
        <v>7</v>
      </c>
      <c r="CA34" s="60">
        <f t="shared" si="32"/>
        <v>0</v>
      </c>
      <c r="CB34" s="60">
        <f t="shared" si="33"/>
        <v>0</v>
      </c>
      <c r="CD34" s="60">
        <f t="shared" si="34"/>
        <v>0</v>
      </c>
      <c r="CE34" s="60">
        <f t="shared" si="35"/>
        <v>6</v>
      </c>
      <c r="CF34" s="60">
        <f t="shared" si="36"/>
        <v>0</v>
      </c>
      <c r="CG34" s="60">
        <f t="shared" si="37"/>
        <v>0</v>
      </c>
      <c r="CH34" s="60">
        <f t="shared" si="38"/>
        <v>0</v>
      </c>
      <c r="CI34" s="60">
        <f t="shared" si="39"/>
        <v>7</v>
      </c>
      <c r="CJ34" s="60">
        <f t="shared" si="40"/>
        <v>0</v>
      </c>
      <c r="CK34" s="60">
        <f t="shared" si="41"/>
        <v>0</v>
      </c>
      <c r="CM34" s="60">
        <f t="shared" si="42"/>
        <v>0</v>
      </c>
      <c r="CN34" s="60">
        <f t="shared" si="43"/>
        <v>6</v>
      </c>
      <c r="CO34" s="60">
        <f t="shared" si="44"/>
        <v>0</v>
      </c>
      <c r="CP34" s="60">
        <f t="shared" si="45"/>
        <v>0</v>
      </c>
      <c r="CQ34" s="60">
        <f t="shared" si="46"/>
        <v>0</v>
      </c>
      <c r="CR34" s="60">
        <f t="shared" si="47"/>
        <v>7</v>
      </c>
      <c r="CS34" s="60">
        <f t="shared" si="48"/>
        <v>0</v>
      </c>
      <c r="CT34" s="60">
        <f t="shared" si="49"/>
        <v>0</v>
      </c>
      <c r="CV34" s="60">
        <f t="shared" si="50"/>
        <v>0</v>
      </c>
      <c r="CW34" s="60">
        <f t="shared" si="51"/>
        <v>6</v>
      </c>
      <c r="CX34" s="60">
        <f t="shared" si="52"/>
        <v>0</v>
      </c>
      <c r="CY34" s="60">
        <f t="shared" si="53"/>
        <v>0</v>
      </c>
      <c r="CZ34" s="60">
        <f t="shared" si="54"/>
        <v>0</v>
      </c>
      <c r="DA34" s="60">
        <f t="shared" si="55"/>
        <v>7</v>
      </c>
      <c r="DB34" s="60">
        <f t="shared" si="56"/>
        <v>0</v>
      </c>
      <c r="DC34" s="60">
        <f t="shared" si="57"/>
        <v>0</v>
      </c>
      <c r="DE34" s="60">
        <f t="shared" si="58"/>
        <v>0</v>
      </c>
      <c r="DF34" s="60">
        <f t="shared" si="59"/>
        <v>6</v>
      </c>
      <c r="DG34" s="60">
        <f t="shared" si="60"/>
        <v>0</v>
      </c>
      <c r="DH34" s="60">
        <f t="shared" si="61"/>
        <v>0</v>
      </c>
      <c r="DI34" s="60">
        <f t="shared" si="62"/>
        <v>0</v>
      </c>
      <c r="DJ34" s="60">
        <f t="shared" si="63"/>
        <v>7</v>
      </c>
      <c r="DK34" s="60">
        <f t="shared" si="64"/>
        <v>0</v>
      </c>
      <c r="DL34" s="60">
        <f t="shared" si="65"/>
        <v>0</v>
      </c>
      <c r="DN34" s="60">
        <f t="shared" si="66"/>
        <v>0</v>
      </c>
      <c r="DO34" s="60">
        <f t="shared" si="67"/>
        <v>0</v>
      </c>
      <c r="DP34" s="60">
        <f t="shared" si="68"/>
        <v>0</v>
      </c>
      <c r="DQ34" s="60">
        <f t="shared" si="69"/>
        <v>0</v>
      </c>
      <c r="DR34" s="60">
        <f t="shared" si="70"/>
        <v>0</v>
      </c>
      <c r="DS34" s="60">
        <f t="shared" si="71"/>
        <v>0</v>
      </c>
      <c r="DU34" s="60">
        <f t="shared" si="72"/>
        <v>0</v>
      </c>
      <c r="DV34" s="60">
        <f>IF($D34="WL", 1, 0)</f>
        <v>0</v>
      </c>
      <c r="DW34" s="60">
        <f t="shared" si="74"/>
        <v>0</v>
      </c>
      <c r="DX34" s="60">
        <f t="shared" si="75"/>
        <v>0</v>
      </c>
      <c r="DY34" s="60">
        <f t="shared" si="76"/>
        <v>0</v>
      </c>
      <c r="DZ34" s="60">
        <f t="shared" si="77"/>
        <v>0</v>
      </c>
      <c r="EB34" s="60">
        <f t="shared" si="78"/>
        <v>0</v>
      </c>
      <c r="EC34" s="60">
        <f t="shared" si="79"/>
        <v>0</v>
      </c>
      <c r="ED34" s="60">
        <f t="shared" si="80"/>
        <v>0</v>
      </c>
      <c r="EE34" s="60">
        <f t="shared" si="81"/>
        <v>0</v>
      </c>
      <c r="EF34" s="60">
        <f t="shared" si="82"/>
        <v>0</v>
      </c>
      <c r="EG34" s="60">
        <f t="shared" si="83"/>
        <v>0</v>
      </c>
    </row>
    <row r="35" spans="1:137" ht="12" customHeight="1" x14ac:dyDescent="0.3">
      <c r="A35" s="13">
        <v>29</v>
      </c>
      <c r="B35" s="343"/>
      <c r="C35" s="344"/>
      <c r="D35" s="346"/>
      <c r="E35" s="346"/>
      <c r="F35" s="346"/>
      <c r="G35" s="15"/>
      <c r="H35" s="318"/>
      <c r="I35" s="319"/>
      <c r="J35" s="318"/>
      <c r="K35" s="319"/>
      <c r="L35" s="13">
        <v>79</v>
      </c>
      <c r="M35" s="318"/>
      <c r="N35" s="345"/>
      <c r="O35" s="319"/>
      <c r="P35" s="346"/>
      <c r="Q35" s="346"/>
      <c r="R35" s="318"/>
      <c r="S35" s="345"/>
      <c r="T35" s="319"/>
      <c r="U35" s="343"/>
      <c r="V35" s="344"/>
      <c r="W35" s="318"/>
      <c r="X35" s="319"/>
      <c r="Z35" s="153"/>
      <c r="AA35" s="17"/>
      <c r="AB35" s="43" t="s">
        <v>40</v>
      </c>
      <c r="AC35" s="4"/>
      <c r="AD35" s="157"/>
      <c r="AE35" s="58">
        <f>AZ57+BA57</f>
        <v>0</v>
      </c>
      <c r="AF35" s="39" t="s">
        <v>41</v>
      </c>
      <c r="AG35" s="157"/>
      <c r="AH35" s="39"/>
      <c r="AI35" s="39"/>
      <c r="AJ35" s="231" t="e">
        <f>AE35/X2</f>
        <v>#DIV/0!</v>
      </c>
      <c r="AK35" s="41"/>
      <c r="AL35" s="47"/>
      <c r="AM35" s="48"/>
      <c r="AN35" s="17"/>
      <c r="AO35" s="154"/>
      <c r="AQ35" s="16">
        <f t="shared" si="0"/>
        <v>0</v>
      </c>
      <c r="AR35" s="16">
        <f t="shared" si="1"/>
        <v>6</v>
      </c>
      <c r="AS35" s="16">
        <f t="shared" si="2"/>
        <v>0</v>
      </c>
      <c r="AT35" s="16">
        <f t="shared" si="3"/>
        <v>0</v>
      </c>
      <c r="AU35" s="16">
        <f t="shared" si="4"/>
        <v>0</v>
      </c>
      <c r="AV35" s="16">
        <f t="shared" si="5"/>
        <v>7</v>
      </c>
      <c r="AW35" s="16">
        <f t="shared" si="6"/>
        <v>0</v>
      </c>
      <c r="AX35" s="16">
        <f t="shared" si="7"/>
        <v>0</v>
      </c>
      <c r="AZ35" s="16">
        <f t="shared" si="8"/>
        <v>0</v>
      </c>
      <c r="BA35" s="16">
        <f t="shared" si="9"/>
        <v>0</v>
      </c>
      <c r="BC35" s="60">
        <f t="shared" si="10"/>
        <v>0</v>
      </c>
      <c r="BD35" s="60">
        <f t="shared" si="11"/>
        <v>6</v>
      </c>
      <c r="BE35" s="60">
        <f t="shared" si="12"/>
        <v>0</v>
      </c>
      <c r="BF35" s="60">
        <f t="shared" si="13"/>
        <v>0</v>
      </c>
      <c r="BG35" s="60">
        <f t="shared" si="14"/>
        <v>0</v>
      </c>
      <c r="BH35" s="60">
        <f t="shared" si="15"/>
        <v>7</v>
      </c>
      <c r="BI35" s="60">
        <f t="shared" si="16"/>
        <v>0</v>
      </c>
      <c r="BJ35" s="60">
        <f t="shared" si="17"/>
        <v>0</v>
      </c>
      <c r="BL35" s="60">
        <f t="shared" si="18"/>
        <v>0</v>
      </c>
      <c r="BM35" s="60">
        <f t="shared" si="19"/>
        <v>6</v>
      </c>
      <c r="BN35" s="60">
        <f t="shared" si="20"/>
        <v>0</v>
      </c>
      <c r="BO35" s="60">
        <f t="shared" si="21"/>
        <v>0</v>
      </c>
      <c r="BP35" s="60">
        <f t="shared" si="22"/>
        <v>0</v>
      </c>
      <c r="BQ35" s="60">
        <f t="shared" si="23"/>
        <v>7</v>
      </c>
      <c r="BR35" s="60">
        <f t="shared" si="24"/>
        <v>0</v>
      </c>
      <c r="BS35" s="60">
        <f t="shared" si="25"/>
        <v>0</v>
      </c>
      <c r="BU35" s="60">
        <f t="shared" si="26"/>
        <v>0</v>
      </c>
      <c r="BV35" s="60">
        <f t="shared" si="27"/>
        <v>6</v>
      </c>
      <c r="BW35" s="60">
        <f t="shared" si="28"/>
        <v>0</v>
      </c>
      <c r="BX35" s="60">
        <f t="shared" si="29"/>
        <v>0</v>
      </c>
      <c r="BY35" s="60">
        <f t="shared" si="30"/>
        <v>0</v>
      </c>
      <c r="BZ35" s="60">
        <f t="shared" si="31"/>
        <v>7</v>
      </c>
      <c r="CA35" s="60">
        <f t="shared" si="32"/>
        <v>0</v>
      </c>
      <c r="CB35" s="60">
        <f t="shared" si="33"/>
        <v>0</v>
      </c>
      <c r="CD35" s="60">
        <f t="shared" si="34"/>
        <v>0</v>
      </c>
      <c r="CE35" s="60">
        <f t="shared" si="35"/>
        <v>6</v>
      </c>
      <c r="CF35" s="60">
        <f t="shared" si="36"/>
        <v>0</v>
      </c>
      <c r="CG35" s="60">
        <f t="shared" si="37"/>
        <v>0</v>
      </c>
      <c r="CH35" s="60">
        <f t="shared" si="38"/>
        <v>0</v>
      </c>
      <c r="CI35" s="60">
        <f t="shared" si="39"/>
        <v>7</v>
      </c>
      <c r="CJ35" s="60">
        <f t="shared" si="40"/>
        <v>0</v>
      </c>
      <c r="CK35" s="60">
        <f t="shared" si="41"/>
        <v>0</v>
      </c>
      <c r="CM35" s="60">
        <f t="shared" si="42"/>
        <v>0</v>
      </c>
      <c r="CN35" s="60">
        <f t="shared" si="43"/>
        <v>6</v>
      </c>
      <c r="CO35" s="60">
        <f t="shared" si="44"/>
        <v>0</v>
      </c>
      <c r="CP35" s="60">
        <f t="shared" si="45"/>
        <v>0</v>
      </c>
      <c r="CQ35" s="60">
        <f t="shared" si="46"/>
        <v>0</v>
      </c>
      <c r="CR35" s="60">
        <f t="shared" si="47"/>
        <v>7</v>
      </c>
      <c r="CS35" s="60">
        <f t="shared" si="48"/>
        <v>0</v>
      </c>
      <c r="CT35" s="60">
        <f t="shared" si="49"/>
        <v>0</v>
      </c>
      <c r="CV35" s="60">
        <f t="shared" si="50"/>
        <v>0</v>
      </c>
      <c r="CW35" s="60">
        <f t="shared" si="51"/>
        <v>6</v>
      </c>
      <c r="CX35" s="60">
        <f t="shared" si="52"/>
        <v>0</v>
      </c>
      <c r="CY35" s="60">
        <f t="shared" si="53"/>
        <v>0</v>
      </c>
      <c r="CZ35" s="60">
        <f t="shared" si="54"/>
        <v>0</v>
      </c>
      <c r="DA35" s="60">
        <f t="shared" si="55"/>
        <v>7</v>
      </c>
      <c r="DB35" s="60">
        <f t="shared" si="56"/>
        <v>0</v>
      </c>
      <c r="DC35" s="60">
        <f t="shared" si="57"/>
        <v>0</v>
      </c>
      <c r="DE35" s="60">
        <f t="shared" si="58"/>
        <v>0</v>
      </c>
      <c r="DF35" s="60">
        <f t="shared" si="59"/>
        <v>6</v>
      </c>
      <c r="DG35" s="60">
        <f>IF($J35="LC", 1, 0)</f>
        <v>0</v>
      </c>
      <c r="DH35" s="60">
        <f t="shared" si="61"/>
        <v>0</v>
      </c>
      <c r="DI35" s="60">
        <f t="shared" si="62"/>
        <v>0</v>
      </c>
      <c r="DJ35" s="60">
        <f t="shared" si="63"/>
        <v>7</v>
      </c>
      <c r="DK35" s="60">
        <f t="shared" si="64"/>
        <v>0</v>
      </c>
      <c r="DL35" s="60">
        <f t="shared" si="65"/>
        <v>0</v>
      </c>
      <c r="DN35" s="60">
        <f t="shared" si="66"/>
        <v>0</v>
      </c>
      <c r="DO35" s="60">
        <f t="shared" si="67"/>
        <v>0</v>
      </c>
      <c r="DP35" s="60">
        <f t="shared" si="68"/>
        <v>0</v>
      </c>
      <c r="DQ35" s="60">
        <f t="shared" si="69"/>
        <v>0</v>
      </c>
      <c r="DR35" s="60">
        <f t="shared" si="70"/>
        <v>0</v>
      </c>
      <c r="DS35" s="60">
        <f t="shared" si="71"/>
        <v>0</v>
      </c>
      <c r="DU35" s="60">
        <f t="shared" si="72"/>
        <v>0</v>
      </c>
      <c r="DV35" s="60">
        <f t="shared" si="73"/>
        <v>0</v>
      </c>
      <c r="DW35" s="60">
        <f t="shared" si="74"/>
        <v>0</v>
      </c>
      <c r="DX35" s="60">
        <f t="shared" si="75"/>
        <v>0</v>
      </c>
      <c r="DY35" s="60">
        <f t="shared" si="76"/>
        <v>0</v>
      </c>
      <c r="DZ35" s="60">
        <f t="shared" si="77"/>
        <v>0</v>
      </c>
      <c r="EB35" s="60">
        <f t="shared" si="78"/>
        <v>0</v>
      </c>
      <c r="EC35" s="60">
        <f t="shared" si="79"/>
        <v>0</v>
      </c>
      <c r="ED35" s="60">
        <f t="shared" si="80"/>
        <v>0</v>
      </c>
      <c r="EE35" s="60">
        <f t="shared" si="81"/>
        <v>0</v>
      </c>
      <c r="EF35" s="60">
        <f t="shared" si="82"/>
        <v>0</v>
      </c>
      <c r="EG35" s="60">
        <f t="shared" si="83"/>
        <v>0</v>
      </c>
    </row>
    <row r="36" spans="1:137" ht="12" customHeight="1" x14ac:dyDescent="0.3">
      <c r="A36" s="13">
        <v>30</v>
      </c>
      <c r="B36" s="343"/>
      <c r="C36" s="344"/>
      <c r="D36" s="346"/>
      <c r="E36" s="346"/>
      <c r="F36" s="346"/>
      <c r="G36" s="15"/>
      <c r="H36" s="318"/>
      <c r="I36" s="319"/>
      <c r="J36" s="318"/>
      <c r="K36" s="319"/>
      <c r="L36" s="13">
        <v>80</v>
      </c>
      <c r="M36" s="318"/>
      <c r="N36" s="345"/>
      <c r="O36" s="319"/>
      <c r="P36" s="346"/>
      <c r="Q36" s="346"/>
      <c r="R36" s="318"/>
      <c r="S36" s="345"/>
      <c r="T36" s="319"/>
      <c r="U36" s="343"/>
      <c r="V36" s="344"/>
      <c r="W36" s="318"/>
      <c r="X36" s="319"/>
      <c r="Z36" s="155"/>
      <c r="AA36" s="17"/>
      <c r="AB36" s="45"/>
      <c r="AC36" s="7"/>
      <c r="AD36" s="7"/>
      <c r="AE36" s="7"/>
      <c r="AF36" s="7"/>
      <c r="AG36" s="7"/>
      <c r="AH36" s="7"/>
      <c r="AI36" s="7"/>
      <c r="AJ36" s="7"/>
      <c r="AK36" s="56"/>
      <c r="AL36" s="32"/>
      <c r="AM36" s="32"/>
      <c r="AN36" s="17"/>
      <c r="AO36" s="154"/>
      <c r="AQ36" s="16">
        <f t="shared" si="0"/>
        <v>0</v>
      </c>
      <c r="AR36" s="16">
        <f t="shared" si="1"/>
        <v>6</v>
      </c>
      <c r="AS36" s="16">
        <f t="shared" si="2"/>
        <v>0</v>
      </c>
      <c r="AT36" s="16">
        <f t="shared" si="3"/>
        <v>0</v>
      </c>
      <c r="AU36" s="16">
        <f t="shared" si="4"/>
        <v>0</v>
      </c>
      <c r="AV36" s="16">
        <f t="shared" si="5"/>
        <v>7</v>
      </c>
      <c r="AW36" s="16">
        <f t="shared" si="6"/>
        <v>0</v>
      </c>
      <c r="AX36" s="16">
        <f t="shared" si="7"/>
        <v>0</v>
      </c>
      <c r="AZ36" s="16">
        <f t="shared" si="8"/>
        <v>0</v>
      </c>
      <c r="BA36" s="16">
        <f>IF(OR(M36="None", M36=""), 0, 1)</f>
        <v>0</v>
      </c>
      <c r="BC36" s="60">
        <f t="shared" si="10"/>
        <v>0</v>
      </c>
      <c r="BD36" s="60">
        <f t="shared" si="11"/>
        <v>6</v>
      </c>
      <c r="BE36" s="60">
        <f t="shared" si="12"/>
        <v>0</v>
      </c>
      <c r="BF36" s="60">
        <f t="shared" si="13"/>
        <v>0</v>
      </c>
      <c r="BG36" s="60">
        <f t="shared" si="14"/>
        <v>0</v>
      </c>
      <c r="BH36" s="60">
        <f t="shared" si="15"/>
        <v>7</v>
      </c>
      <c r="BI36" s="60">
        <f t="shared" si="16"/>
        <v>0</v>
      </c>
      <c r="BJ36" s="60">
        <f t="shared" si="17"/>
        <v>0</v>
      </c>
      <c r="BL36" s="60">
        <f t="shared" si="18"/>
        <v>0</v>
      </c>
      <c r="BM36" s="60">
        <f t="shared" si="19"/>
        <v>6</v>
      </c>
      <c r="BN36" s="60">
        <f t="shared" si="20"/>
        <v>0</v>
      </c>
      <c r="BO36" s="60">
        <f t="shared" si="21"/>
        <v>0</v>
      </c>
      <c r="BP36" s="60">
        <f t="shared" si="22"/>
        <v>0</v>
      </c>
      <c r="BQ36" s="60">
        <f t="shared" si="23"/>
        <v>7</v>
      </c>
      <c r="BR36" s="60">
        <f t="shared" si="24"/>
        <v>0</v>
      </c>
      <c r="BS36" s="60">
        <f t="shared" si="25"/>
        <v>0</v>
      </c>
      <c r="BU36" s="60">
        <f t="shared" si="26"/>
        <v>0</v>
      </c>
      <c r="BV36" s="60">
        <f t="shared" si="27"/>
        <v>6</v>
      </c>
      <c r="BW36" s="60">
        <f t="shared" si="28"/>
        <v>0</v>
      </c>
      <c r="BX36" s="60">
        <f t="shared" si="29"/>
        <v>0</v>
      </c>
      <c r="BY36" s="60">
        <f t="shared" si="30"/>
        <v>0</v>
      </c>
      <c r="BZ36" s="60">
        <f t="shared" si="31"/>
        <v>7</v>
      </c>
      <c r="CA36" s="60">
        <f t="shared" si="32"/>
        <v>0</v>
      </c>
      <c r="CB36" s="60">
        <f t="shared" si="33"/>
        <v>0</v>
      </c>
      <c r="CD36" s="60">
        <f t="shared" si="34"/>
        <v>0</v>
      </c>
      <c r="CE36" s="60">
        <f t="shared" si="35"/>
        <v>6</v>
      </c>
      <c r="CF36" s="60">
        <f t="shared" si="36"/>
        <v>0</v>
      </c>
      <c r="CG36" s="60">
        <f t="shared" si="37"/>
        <v>0</v>
      </c>
      <c r="CH36" s="60">
        <f t="shared" si="38"/>
        <v>0</v>
      </c>
      <c r="CI36" s="60">
        <f t="shared" si="39"/>
        <v>7</v>
      </c>
      <c r="CJ36" s="60">
        <f t="shared" si="40"/>
        <v>0</v>
      </c>
      <c r="CK36" s="60">
        <f t="shared" si="41"/>
        <v>0</v>
      </c>
      <c r="CM36" s="60">
        <f t="shared" si="42"/>
        <v>0</v>
      </c>
      <c r="CN36" s="60">
        <f t="shared" si="43"/>
        <v>6</v>
      </c>
      <c r="CO36" s="60">
        <f t="shared" si="44"/>
        <v>0</v>
      </c>
      <c r="CP36" s="60">
        <f t="shared" si="45"/>
        <v>0</v>
      </c>
      <c r="CQ36" s="60">
        <f t="shared" si="46"/>
        <v>0</v>
      </c>
      <c r="CR36" s="60">
        <f t="shared" si="47"/>
        <v>7</v>
      </c>
      <c r="CS36" s="60">
        <f t="shared" si="48"/>
        <v>0</v>
      </c>
      <c r="CT36" s="60">
        <f t="shared" si="49"/>
        <v>0</v>
      </c>
      <c r="CV36" s="60">
        <f t="shared" si="50"/>
        <v>0</v>
      </c>
      <c r="CW36" s="60">
        <f t="shared" si="51"/>
        <v>6</v>
      </c>
      <c r="CX36" s="60">
        <f t="shared" si="52"/>
        <v>0</v>
      </c>
      <c r="CY36" s="60">
        <f t="shared" si="53"/>
        <v>0</v>
      </c>
      <c r="CZ36" s="60">
        <f t="shared" si="54"/>
        <v>0</v>
      </c>
      <c r="DA36" s="60">
        <f t="shared" si="55"/>
        <v>7</v>
      </c>
      <c r="DB36" s="60">
        <f t="shared" si="56"/>
        <v>0</v>
      </c>
      <c r="DC36" s="60">
        <f t="shared" si="57"/>
        <v>0</v>
      </c>
      <c r="DE36" s="60">
        <f t="shared" si="58"/>
        <v>0</v>
      </c>
      <c r="DF36" s="60">
        <f t="shared" si="59"/>
        <v>6</v>
      </c>
      <c r="DG36" s="60">
        <f t="shared" si="60"/>
        <v>0</v>
      </c>
      <c r="DH36" s="60">
        <f t="shared" si="61"/>
        <v>0</v>
      </c>
      <c r="DI36" s="60">
        <f t="shared" si="62"/>
        <v>0</v>
      </c>
      <c r="DJ36" s="60">
        <f t="shared" si="63"/>
        <v>7</v>
      </c>
      <c r="DK36" s="60">
        <f t="shared" si="64"/>
        <v>0</v>
      </c>
      <c r="DL36" s="60">
        <f t="shared" si="65"/>
        <v>0</v>
      </c>
      <c r="DN36" s="60">
        <f t="shared" si="66"/>
        <v>0</v>
      </c>
      <c r="DO36" s="60">
        <f t="shared" si="67"/>
        <v>0</v>
      </c>
      <c r="DP36" s="60">
        <f t="shared" si="68"/>
        <v>0</v>
      </c>
      <c r="DQ36" s="60">
        <f t="shared" si="69"/>
        <v>0</v>
      </c>
      <c r="DR36" s="60">
        <f t="shared" si="70"/>
        <v>0</v>
      </c>
      <c r="DS36" s="60">
        <f t="shared" si="71"/>
        <v>0</v>
      </c>
      <c r="DU36" s="60">
        <f t="shared" si="72"/>
        <v>0</v>
      </c>
      <c r="DV36" s="60">
        <f t="shared" si="73"/>
        <v>0</v>
      </c>
      <c r="DW36" s="60">
        <f t="shared" si="74"/>
        <v>0</v>
      </c>
      <c r="DX36" s="60">
        <f t="shared" si="75"/>
        <v>0</v>
      </c>
      <c r="DY36" s="60">
        <f t="shared" si="76"/>
        <v>0</v>
      </c>
      <c r="DZ36" s="60">
        <f t="shared" si="77"/>
        <v>0</v>
      </c>
      <c r="EB36" s="60">
        <f t="shared" si="78"/>
        <v>0</v>
      </c>
      <c r="EC36" s="60">
        <f t="shared" si="79"/>
        <v>0</v>
      </c>
      <c r="ED36" s="60">
        <f t="shared" si="80"/>
        <v>0</v>
      </c>
      <c r="EE36" s="60">
        <f t="shared" si="81"/>
        <v>0</v>
      </c>
      <c r="EF36" s="60">
        <f t="shared" si="82"/>
        <v>0</v>
      </c>
      <c r="EG36" s="60">
        <f t="shared" si="83"/>
        <v>0</v>
      </c>
    </row>
    <row r="37" spans="1:137" ht="12" customHeight="1" x14ac:dyDescent="0.3">
      <c r="A37" s="13">
        <v>31</v>
      </c>
      <c r="B37" s="343"/>
      <c r="C37" s="344"/>
      <c r="D37" s="346"/>
      <c r="E37" s="346"/>
      <c r="F37" s="346"/>
      <c r="G37" s="15"/>
      <c r="H37" s="318"/>
      <c r="I37" s="319"/>
      <c r="J37" s="318"/>
      <c r="K37" s="319"/>
      <c r="L37" s="13">
        <v>81</v>
      </c>
      <c r="M37" s="318"/>
      <c r="N37" s="345"/>
      <c r="O37" s="319"/>
      <c r="P37" s="346"/>
      <c r="Q37" s="346"/>
      <c r="R37" s="318"/>
      <c r="S37" s="345"/>
      <c r="T37" s="319"/>
      <c r="U37" s="343"/>
      <c r="V37" s="344"/>
      <c r="W37" s="318"/>
      <c r="X37" s="319"/>
      <c r="Z37" s="153"/>
      <c r="AA37" s="17"/>
      <c r="AB37" s="43" t="s">
        <v>42</v>
      </c>
      <c r="AC37" s="4"/>
      <c r="AD37" s="157"/>
      <c r="AE37" s="230">
        <f>AT57+AX57</f>
        <v>0</v>
      </c>
      <c r="AF37" s="39" t="s">
        <v>43</v>
      </c>
      <c r="AG37" s="157"/>
      <c r="AH37" s="39"/>
      <c r="AI37" s="39"/>
      <c r="AJ37" s="231" t="e">
        <f>AE37/X2</f>
        <v>#DIV/0!</v>
      </c>
      <c r="AK37" s="41"/>
      <c r="AL37" s="47"/>
      <c r="AM37" s="48"/>
      <c r="AN37" s="17"/>
      <c r="AO37" s="154"/>
      <c r="AQ37" s="16">
        <f t="shared" si="0"/>
        <v>0</v>
      </c>
      <c r="AR37" s="16">
        <f>COUNTIF(D37:I37, "")</f>
        <v>6</v>
      </c>
      <c r="AS37" s="16">
        <f>IF(J37="S", 1, 0)</f>
        <v>0</v>
      </c>
      <c r="AT37" s="16">
        <f t="shared" si="3"/>
        <v>0</v>
      </c>
      <c r="AU37" s="16">
        <f t="shared" si="4"/>
        <v>0</v>
      </c>
      <c r="AV37" s="16">
        <f t="shared" si="5"/>
        <v>7</v>
      </c>
      <c r="AW37" s="16">
        <f>IF(W37="S", 1, 0)</f>
        <v>0</v>
      </c>
      <c r="AX37" s="16">
        <f t="shared" si="7"/>
        <v>0</v>
      </c>
      <c r="AZ37" s="16">
        <f t="shared" si="8"/>
        <v>0</v>
      </c>
      <c r="BA37" s="16">
        <f t="shared" si="9"/>
        <v>0</v>
      </c>
      <c r="BC37" s="60">
        <f t="shared" si="10"/>
        <v>0</v>
      </c>
      <c r="BD37" s="60">
        <f t="shared" si="11"/>
        <v>6</v>
      </c>
      <c r="BE37" s="60">
        <f t="shared" si="12"/>
        <v>0</v>
      </c>
      <c r="BF37" s="60">
        <f t="shared" si="13"/>
        <v>0</v>
      </c>
      <c r="BG37" s="60">
        <f t="shared" si="14"/>
        <v>0</v>
      </c>
      <c r="BH37" s="60">
        <f t="shared" si="15"/>
        <v>7</v>
      </c>
      <c r="BI37" s="60">
        <f t="shared" si="16"/>
        <v>0</v>
      </c>
      <c r="BJ37" s="60">
        <f t="shared" si="17"/>
        <v>0</v>
      </c>
      <c r="BL37" s="60">
        <f t="shared" si="18"/>
        <v>0</v>
      </c>
      <c r="BM37" s="60">
        <f t="shared" si="19"/>
        <v>6</v>
      </c>
      <c r="BN37" s="60">
        <f t="shared" si="20"/>
        <v>0</v>
      </c>
      <c r="BO37" s="60">
        <f t="shared" si="21"/>
        <v>0</v>
      </c>
      <c r="BP37" s="60">
        <f t="shared" si="22"/>
        <v>0</v>
      </c>
      <c r="BQ37" s="60">
        <f t="shared" si="23"/>
        <v>7</v>
      </c>
      <c r="BR37" s="60">
        <f t="shared" si="24"/>
        <v>0</v>
      </c>
      <c r="BS37" s="60">
        <f t="shared" si="25"/>
        <v>0</v>
      </c>
      <c r="BU37" s="60">
        <f t="shared" si="26"/>
        <v>0</v>
      </c>
      <c r="BV37" s="60">
        <f t="shared" si="27"/>
        <v>6</v>
      </c>
      <c r="BW37" s="60">
        <f t="shared" si="28"/>
        <v>0</v>
      </c>
      <c r="BX37" s="60">
        <f t="shared" si="29"/>
        <v>0</v>
      </c>
      <c r="BY37" s="60">
        <f t="shared" si="30"/>
        <v>0</v>
      </c>
      <c r="BZ37" s="60">
        <f t="shared" si="31"/>
        <v>7</v>
      </c>
      <c r="CA37" s="60">
        <f t="shared" si="32"/>
        <v>0</v>
      </c>
      <c r="CB37" s="60">
        <f t="shared" si="33"/>
        <v>0</v>
      </c>
      <c r="CD37" s="60">
        <f t="shared" si="34"/>
        <v>0</v>
      </c>
      <c r="CE37" s="60">
        <f t="shared" si="35"/>
        <v>6</v>
      </c>
      <c r="CF37" s="60">
        <f t="shared" si="36"/>
        <v>0</v>
      </c>
      <c r="CG37" s="60">
        <f t="shared" si="37"/>
        <v>0</v>
      </c>
      <c r="CH37" s="60">
        <f t="shared" si="38"/>
        <v>0</v>
      </c>
      <c r="CI37" s="60">
        <f t="shared" si="39"/>
        <v>7</v>
      </c>
      <c r="CJ37" s="60">
        <f t="shared" si="40"/>
        <v>0</v>
      </c>
      <c r="CK37" s="60">
        <f t="shared" si="41"/>
        <v>0</v>
      </c>
      <c r="CM37" s="60">
        <f t="shared" si="42"/>
        <v>0</v>
      </c>
      <c r="CN37" s="60">
        <f t="shared" si="43"/>
        <v>6</v>
      </c>
      <c r="CO37" s="60">
        <f t="shared" si="44"/>
        <v>0</v>
      </c>
      <c r="CP37" s="60">
        <f t="shared" si="45"/>
        <v>0</v>
      </c>
      <c r="CQ37" s="60">
        <f t="shared" si="46"/>
        <v>0</v>
      </c>
      <c r="CR37" s="60">
        <f t="shared" si="47"/>
        <v>7</v>
      </c>
      <c r="CS37" s="60">
        <f t="shared" si="48"/>
        <v>0</v>
      </c>
      <c r="CT37" s="60">
        <f t="shared" si="49"/>
        <v>0</v>
      </c>
      <c r="CV37" s="60">
        <f t="shared" si="50"/>
        <v>0</v>
      </c>
      <c r="CW37" s="60">
        <f t="shared" si="51"/>
        <v>6</v>
      </c>
      <c r="CX37" s="60">
        <f t="shared" si="52"/>
        <v>0</v>
      </c>
      <c r="CY37" s="60">
        <f t="shared" si="53"/>
        <v>0</v>
      </c>
      <c r="CZ37" s="60">
        <f t="shared" si="54"/>
        <v>0</v>
      </c>
      <c r="DA37" s="60">
        <f t="shared" si="55"/>
        <v>7</v>
      </c>
      <c r="DB37" s="60">
        <f t="shared" si="56"/>
        <v>0</v>
      </c>
      <c r="DC37" s="60">
        <f t="shared" si="57"/>
        <v>0</v>
      </c>
      <c r="DE37" s="60">
        <f t="shared" si="58"/>
        <v>0</v>
      </c>
      <c r="DF37" s="60">
        <f t="shared" si="59"/>
        <v>6</v>
      </c>
      <c r="DG37" s="60">
        <f t="shared" si="60"/>
        <v>0</v>
      </c>
      <c r="DH37" s="60">
        <f t="shared" si="61"/>
        <v>0</v>
      </c>
      <c r="DI37" s="60">
        <f t="shared" si="62"/>
        <v>0</v>
      </c>
      <c r="DJ37" s="60">
        <f t="shared" si="63"/>
        <v>7</v>
      </c>
      <c r="DK37" s="60">
        <f t="shared" si="64"/>
        <v>0</v>
      </c>
      <c r="DL37" s="60">
        <f t="shared" si="65"/>
        <v>0</v>
      </c>
      <c r="DN37" s="60">
        <f t="shared" si="66"/>
        <v>0</v>
      </c>
      <c r="DO37" s="60">
        <f t="shared" si="67"/>
        <v>0</v>
      </c>
      <c r="DP37" s="60">
        <f t="shared" si="68"/>
        <v>0</v>
      </c>
      <c r="DQ37" s="60">
        <f t="shared" si="69"/>
        <v>0</v>
      </c>
      <c r="DR37" s="60">
        <f t="shared" si="70"/>
        <v>0</v>
      </c>
      <c r="DS37" s="60">
        <f t="shared" si="71"/>
        <v>0</v>
      </c>
      <c r="DU37" s="60">
        <f t="shared" si="72"/>
        <v>0</v>
      </c>
      <c r="DV37" s="60">
        <f t="shared" si="73"/>
        <v>0</v>
      </c>
      <c r="DW37" s="60">
        <f t="shared" si="74"/>
        <v>0</v>
      </c>
      <c r="DX37" s="60">
        <f t="shared" si="75"/>
        <v>0</v>
      </c>
      <c r="DY37" s="60">
        <f t="shared" si="76"/>
        <v>0</v>
      </c>
      <c r="DZ37" s="60">
        <f t="shared" si="77"/>
        <v>0</v>
      </c>
      <c r="EB37" s="60">
        <f t="shared" si="78"/>
        <v>0</v>
      </c>
      <c r="EC37" s="60">
        <f t="shared" si="79"/>
        <v>0</v>
      </c>
      <c r="ED37" s="60">
        <f t="shared" si="80"/>
        <v>0</v>
      </c>
      <c r="EE37" s="60">
        <f t="shared" si="81"/>
        <v>0</v>
      </c>
      <c r="EF37" s="60">
        <f t="shared" si="82"/>
        <v>0</v>
      </c>
      <c r="EG37" s="60">
        <f t="shared" si="83"/>
        <v>0</v>
      </c>
    </row>
    <row r="38" spans="1:137" ht="12" customHeight="1" x14ac:dyDescent="0.3">
      <c r="A38" s="13">
        <v>32</v>
      </c>
      <c r="B38" s="343"/>
      <c r="C38" s="344"/>
      <c r="D38" s="346"/>
      <c r="E38" s="346"/>
      <c r="F38" s="346"/>
      <c r="G38" s="15"/>
      <c r="H38" s="318"/>
      <c r="I38" s="319"/>
      <c r="J38" s="318"/>
      <c r="K38" s="319"/>
      <c r="L38" s="13">
        <v>82</v>
      </c>
      <c r="M38" s="318"/>
      <c r="N38" s="345"/>
      <c r="O38" s="319"/>
      <c r="P38" s="346"/>
      <c r="Q38" s="346"/>
      <c r="R38" s="318"/>
      <c r="S38" s="345"/>
      <c r="T38" s="319"/>
      <c r="U38" s="343"/>
      <c r="V38" s="344"/>
      <c r="W38" s="318"/>
      <c r="X38" s="319"/>
      <c r="Z38" s="153"/>
      <c r="AA38" s="17"/>
      <c r="AB38" s="46"/>
      <c r="AC38" s="8"/>
      <c r="AD38" s="8"/>
      <c r="AE38" s="8"/>
      <c r="AF38" s="8"/>
      <c r="AG38" s="8"/>
      <c r="AH38" s="8"/>
      <c r="AI38" s="8"/>
      <c r="AJ38" s="8"/>
      <c r="AK38" s="9"/>
      <c r="AL38" s="42"/>
      <c r="AM38" s="42"/>
      <c r="AN38" s="17"/>
      <c r="AO38" s="154"/>
      <c r="AQ38" s="16">
        <f t="shared" si="0"/>
        <v>0</v>
      </c>
      <c r="AR38" s="16">
        <f t="shared" si="1"/>
        <v>6</v>
      </c>
      <c r="AS38" s="16">
        <f t="shared" si="2"/>
        <v>0</v>
      </c>
      <c r="AT38" s="16">
        <f t="shared" si="3"/>
        <v>0</v>
      </c>
      <c r="AU38" s="16">
        <f>IF(M38="None", 1, 0)</f>
        <v>0</v>
      </c>
      <c r="AV38" s="16">
        <f>COUNTIF(P38:V38, "")</f>
        <v>7</v>
      </c>
      <c r="AW38" s="16">
        <f t="shared" si="6"/>
        <v>0</v>
      </c>
      <c r="AX38" s="16">
        <f t="shared" si="7"/>
        <v>0</v>
      </c>
      <c r="AZ38" s="16">
        <f>IF(OR(B38="None", B38=""), 0, 1)</f>
        <v>0</v>
      </c>
      <c r="BA38" s="16">
        <f t="shared" si="9"/>
        <v>0</v>
      </c>
      <c r="BC38" s="60">
        <f t="shared" si="10"/>
        <v>0</v>
      </c>
      <c r="BD38" s="60">
        <f>COUNTIF($D38:$I38, "")</f>
        <v>6</v>
      </c>
      <c r="BE38" s="60">
        <f t="shared" si="12"/>
        <v>0</v>
      </c>
      <c r="BF38" s="60">
        <f t="shared" si="13"/>
        <v>0</v>
      </c>
      <c r="BG38" s="60">
        <f t="shared" si="14"/>
        <v>0</v>
      </c>
      <c r="BH38" s="60">
        <f t="shared" si="15"/>
        <v>7</v>
      </c>
      <c r="BI38" s="60">
        <f t="shared" si="16"/>
        <v>0</v>
      </c>
      <c r="BJ38" s="60">
        <f t="shared" si="17"/>
        <v>0</v>
      </c>
      <c r="BL38" s="60">
        <f t="shared" si="18"/>
        <v>0</v>
      </c>
      <c r="BM38" s="60">
        <f>COUNTIF($D38:$I38, "")</f>
        <v>6</v>
      </c>
      <c r="BN38" s="60">
        <f t="shared" si="20"/>
        <v>0</v>
      </c>
      <c r="BO38" s="60">
        <f t="shared" si="21"/>
        <v>0</v>
      </c>
      <c r="BP38" s="60">
        <f t="shared" si="22"/>
        <v>0</v>
      </c>
      <c r="BQ38" s="60">
        <f t="shared" si="23"/>
        <v>7</v>
      </c>
      <c r="BR38" s="60">
        <f t="shared" si="24"/>
        <v>0</v>
      </c>
      <c r="BS38" s="60">
        <f t="shared" si="25"/>
        <v>0</v>
      </c>
      <c r="BU38" s="60">
        <f t="shared" si="26"/>
        <v>0</v>
      </c>
      <c r="BV38" s="60">
        <f>COUNTIF($D38:$I38, "")</f>
        <v>6</v>
      </c>
      <c r="BW38" s="60">
        <f t="shared" si="28"/>
        <v>0</v>
      </c>
      <c r="BX38" s="60">
        <f t="shared" si="29"/>
        <v>0</v>
      </c>
      <c r="BY38" s="60">
        <f t="shared" si="30"/>
        <v>0</v>
      </c>
      <c r="BZ38" s="60">
        <f t="shared" si="31"/>
        <v>7</v>
      </c>
      <c r="CA38" s="60">
        <f t="shared" si="32"/>
        <v>0</v>
      </c>
      <c r="CB38" s="60">
        <f t="shared" si="33"/>
        <v>0</v>
      </c>
      <c r="CD38" s="60">
        <f t="shared" si="34"/>
        <v>0</v>
      </c>
      <c r="CE38" s="60">
        <f>COUNTIF($D38:$I38, "")</f>
        <v>6</v>
      </c>
      <c r="CF38" s="60">
        <f t="shared" si="36"/>
        <v>0</v>
      </c>
      <c r="CG38" s="60">
        <f t="shared" si="37"/>
        <v>0</v>
      </c>
      <c r="CH38" s="60">
        <f t="shared" si="38"/>
        <v>0</v>
      </c>
      <c r="CI38" s="60">
        <f t="shared" si="39"/>
        <v>7</v>
      </c>
      <c r="CJ38" s="60">
        <f t="shared" si="40"/>
        <v>0</v>
      </c>
      <c r="CK38" s="60">
        <f t="shared" si="41"/>
        <v>0</v>
      </c>
      <c r="CM38" s="60">
        <f t="shared" si="42"/>
        <v>0</v>
      </c>
      <c r="CN38" s="60">
        <f>COUNTIF($D38:$I38, "")</f>
        <v>6</v>
      </c>
      <c r="CO38" s="60">
        <f t="shared" si="44"/>
        <v>0</v>
      </c>
      <c r="CP38" s="60">
        <f t="shared" si="45"/>
        <v>0</v>
      </c>
      <c r="CQ38" s="60">
        <f t="shared" si="46"/>
        <v>0</v>
      </c>
      <c r="CR38" s="60">
        <f t="shared" si="47"/>
        <v>7</v>
      </c>
      <c r="CS38" s="60">
        <f t="shared" si="48"/>
        <v>0</v>
      </c>
      <c r="CT38" s="60">
        <f t="shared" si="49"/>
        <v>0</v>
      </c>
      <c r="CV38" s="60">
        <f t="shared" si="50"/>
        <v>0</v>
      </c>
      <c r="CW38" s="60">
        <f>COUNTIF($D38:$I38, "")</f>
        <v>6</v>
      </c>
      <c r="CX38" s="60">
        <f t="shared" si="52"/>
        <v>0</v>
      </c>
      <c r="CY38" s="60">
        <f t="shared" si="53"/>
        <v>0</v>
      </c>
      <c r="CZ38" s="60">
        <f t="shared" si="54"/>
        <v>0</v>
      </c>
      <c r="DA38" s="60">
        <f t="shared" si="55"/>
        <v>7</v>
      </c>
      <c r="DB38" s="60">
        <f t="shared" si="56"/>
        <v>0</v>
      </c>
      <c r="DC38" s="60">
        <f t="shared" si="57"/>
        <v>0</v>
      </c>
      <c r="DE38" s="60">
        <f t="shared" si="58"/>
        <v>0</v>
      </c>
      <c r="DF38" s="60">
        <f>COUNTIF($D38:$I38, "")</f>
        <v>6</v>
      </c>
      <c r="DG38" s="60">
        <f t="shared" si="60"/>
        <v>0</v>
      </c>
      <c r="DH38" s="60">
        <f t="shared" si="61"/>
        <v>0</v>
      </c>
      <c r="DI38" s="60">
        <f t="shared" si="62"/>
        <v>0</v>
      </c>
      <c r="DJ38" s="60">
        <f t="shared" si="63"/>
        <v>7</v>
      </c>
      <c r="DK38" s="60">
        <f t="shared" si="64"/>
        <v>0</v>
      </c>
      <c r="DL38" s="60">
        <f t="shared" si="65"/>
        <v>0</v>
      </c>
      <c r="DN38" s="60">
        <f t="shared" si="66"/>
        <v>0</v>
      </c>
      <c r="DO38" s="60">
        <f t="shared" si="67"/>
        <v>0</v>
      </c>
      <c r="DP38" s="60">
        <f t="shared" si="68"/>
        <v>0</v>
      </c>
      <c r="DQ38" s="60">
        <f t="shared" si="69"/>
        <v>0</v>
      </c>
      <c r="DR38" s="60">
        <f t="shared" si="70"/>
        <v>0</v>
      </c>
      <c r="DS38" s="60">
        <f t="shared" si="71"/>
        <v>0</v>
      </c>
      <c r="DU38" s="60">
        <f t="shared" si="72"/>
        <v>0</v>
      </c>
      <c r="DV38" s="60">
        <f t="shared" si="73"/>
        <v>0</v>
      </c>
      <c r="DW38" s="60">
        <f t="shared" si="74"/>
        <v>0</v>
      </c>
      <c r="DX38" s="60">
        <f t="shared" si="75"/>
        <v>0</v>
      </c>
      <c r="DY38" s="60">
        <f t="shared" si="76"/>
        <v>0</v>
      </c>
      <c r="DZ38" s="60">
        <f t="shared" si="77"/>
        <v>0</v>
      </c>
      <c r="EB38" s="60">
        <f t="shared" si="78"/>
        <v>0</v>
      </c>
      <c r="EC38" s="60">
        <f>IF($D38="VL", 1, 0)</f>
        <v>0</v>
      </c>
      <c r="ED38" s="60">
        <f t="shared" si="80"/>
        <v>0</v>
      </c>
      <c r="EE38" s="60">
        <f t="shared" si="81"/>
        <v>0</v>
      </c>
      <c r="EF38" s="60">
        <f t="shared" si="82"/>
        <v>0</v>
      </c>
      <c r="EG38" s="60">
        <f t="shared" si="83"/>
        <v>0</v>
      </c>
    </row>
    <row r="39" spans="1:137" ht="12" customHeight="1" x14ac:dyDescent="0.3">
      <c r="A39" s="13">
        <v>33</v>
      </c>
      <c r="B39" s="343"/>
      <c r="C39" s="344"/>
      <c r="D39" s="346"/>
      <c r="E39" s="346"/>
      <c r="F39" s="346"/>
      <c r="G39" s="15"/>
      <c r="H39" s="318"/>
      <c r="I39" s="319"/>
      <c r="J39" s="318"/>
      <c r="K39" s="319"/>
      <c r="L39" s="13">
        <v>83</v>
      </c>
      <c r="M39" s="318"/>
      <c r="N39" s="345"/>
      <c r="O39" s="319"/>
      <c r="P39" s="346"/>
      <c r="Q39" s="346"/>
      <c r="R39" s="318"/>
      <c r="S39" s="345"/>
      <c r="T39" s="319"/>
      <c r="U39" s="343"/>
      <c r="V39" s="344"/>
      <c r="W39" s="318"/>
      <c r="X39" s="319"/>
      <c r="Z39" s="153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42"/>
      <c r="AM39" s="34"/>
      <c r="AN39" s="17"/>
      <c r="AO39" s="154"/>
      <c r="AQ39" s="16">
        <f t="shared" si="0"/>
        <v>0</v>
      </c>
      <c r="AR39" s="16">
        <f t="shared" si="1"/>
        <v>6</v>
      </c>
      <c r="AS39" s="16">
        <f t="shared" si="2"/>
        <v>0</v>
      </c>
      <c r="AT39" s="16">
        <f t="shared" si="3"/>
        <v>0</v>
      </c>
      <c r="AU39" s="16">
        <f t="shared" si="4"/>
        <v>0</v>
      </c>
      <c r="AV39" s="16">
        <f t="shared" si="5"/>
        <v>7</v>
      </c>
      <c r="AW39" s="16">
        <f t="shared" si="6"/>
        <v>0</v>
      </c>
      <c r="AX39" s="16">
        <f t="shared" si="7"/>
        <v>0</v>
      </c>
      <c r="AZ39" s="16">
        <f t="shared" si="8"/>
        <v>0</v>
      </c>
      <c r="BA39" s="16">
        <f t="shared" si="9"/>
        <v>0</v>
      </c>
      <c r="BC39" s="60">
        <f t="shared" si="10"/>
        <v>0</v>
      </c>
      <c r="BD39" s="60">
        <f t="shared" si="11"/>
        <v>6</v>
      </c>
      <c r="BE39" s="60">
        <f t="shared" si="12"/>
        <v>0</v>
      </c>
      <c r="BF39" s="60">
        <f t="shared" si="13"/>
        <v>0</v>
      </c>
      <c r="BG39" s="60">
        <f t="shared" si="14"/>
        <v>0</v>
      </c>
      <c r="BH39" s="60">
        <f t="shared" si="15"/>
        <v>7</v>
      </c>
      <c r="BI39" s="60">
        <f t="shared" si="16"/>
        <v>0</v>
      </c>
      <c r="BJ39" s="60">
        <f t="shared" si="17"/>
        <v>0</v>
      </c>
      <c r="BL39" s="60">
        <f t="shared" si="18"/>
        <v>0</v>
      </c>
      <c r="BM39" s="60">
        <f t="shared" si="19"/>
        <v>6</v>
      </c>
      <c r="BN39" s="60">
        <f t="shared" si="20"/>
        <v>0</v>
      </c>
      <c r="BO39" s="60">
        <f t="shared" si="21"/>
        <v>0</v>
      </c>
      <c r="BP39" s="60">
        <f t="shared" si="22"/>
        <v>0</v>
      </c>
      <c r="BQ39" s="60">
        <f t="shared" si="23"/>
        <v>7</v>
      </c>
      <c r="BR39" s="60">
        <f>IF($W39="R", 1, 0)</f>
        <v>0</v>
      </c>
      <c r="BS39" s="60">
        <f t="shared" si="25"/>
        <v>0</v>
      </c>
      <c r="BU39" s="60">
        <f t="shared" si="26"/>
        <v>0</v>
      </c>
      <c r="BV39" s="60">
        <f t="shared" si="27"/>
        <v>6</v>
      </c>
      <c r="BW39" s="60">
        <f t="shared" si="28"/>
        <v>0</v>
      </c>
      <c r="BX39" s="60">
        <f t="shared" si="29"/>
        <v>0</v>
      </c>
      <c r="BY39" s="60">
        <f t="shared" si="30"/>
        <v>0</v>
      </c>
      <c r="BZ39" s="60">
        <f t="shared" si="31"/>
        <v>7</v>
      </c>
      <c r="CA39" s="60">
        <f t="shared" si="32"/>
        <v>0</v>
      </c>
      <c r="CB39" s="60">
        <f t="shared" si="33"/>
        <v>0</v>
      </c>
      <c r="CD39" s="60">
        <f t="shared" si="34"/>
        <v>0</v>
      </c>
      <c r="CE39" s="60">
        <f t="shared" si="35"/>
        <v>6</v>
      </c>
      <c r="CF39" s="60">
        <f t="shared" si="36"/>
        <v>0</v>
      </c>
      <c r="CG39" s="60">
        <f t="shared" si="37"/>
        <v>0</v>
      </c>
      <c r="CH39" s="60">
        <f t="shared" si="38"/>
        <v>0</v>
      </c>
      <c r="CI39" s="60">
        <f t="shared" si="39"/>
        <v>7</v>
      </c>
      <c r="CJ39" s="60">
        <f t="shared" si="40"/>
        <v>0</v>
      </c>
      <c r="CK39" s="60">
        <f t="shared" si="41"/>
        <v>0</v>
      </c>
      <c r="CM39" s="60">
        <f t="shared" si="42"/>
        <v>0</v>
      </c>
      <c r="CN39" s="60">
        <f t="shared" si="43"/>
        <v>6</v>
      </c>
      <c r="CO39" s="60">
        <f t="shared" si="44"/>
        <v>0</v>
      </c>
      <c r="CP39" s="60">
        <f t="shared" si="45"/>
        <v>0</v>
      </c>
      <c r="CQ39" s="60">
        <f t="shared" si="46"/>
        <v>0</v>
      </c>
      <c r="CR39" s="60">
        <f t="shared" si="47"/>
        <v>7</v>
      </c>
      <c r="CS39" s="60">
        <f t="shared" si="48"/>
        <v>0</v>
      </c>
      <c r="CT39" s="60">
        <f t="shared" si="49"/>
        <v>0</v>
      </c>
      <c r="CV39" s="60">
        <f t="shared" si="50"/>
        <v>0</v>
      </c>
      <c r="CW39" s="60">
        <f t="shared" si="51"/>
        <v>6</v>
      </c>
      <c r="CX39" s="60">
        <f t="shared" si="52"/>
        <v>0</v>
      </c>
      <c r="CY39" s="60">
        <f t="shared" si="53"/>
        <v>0</v>
      </c>
      <c r="CZ39" s="60">
        <f t="shared" si="54"/>
        <v>0</v>
      </c>
      <c r="DA39" s="60">
        <f t="shared" si="55"/>
        <v>7</v>
      </c>
      <c r="DB39" s="60">
        <f t="shared" si="56"/>
        <v>0</v>
      </c>
      <c r="DC39" s="60">
        <f t="shared" si="57"/>
        <v>0</v>
      </c>
      <c r="DE39" s="60">
        <f t="shared" si="58"/>
        <v>0</v>
      </c>
      <c r="DF39" s="60">
        <f t="shared" si="59"/>
        <v>6</v>
      </c>
      <c r="DG39" s="60">
        <f t="shared" si="60"/>
        <v>0</v>
      </c>
      <c r="DH39" s="60">
        <f t="shared" si="61"/>
        <v>0</v>
      </c>
      <c r="DI39" s="60">
        <f t="shared" si="62"/>
        <v>0</v>
      </c>
      <c r="DJ39" s="60">
        <f t="shared" si="63"/>
        <v>7</v>
      </c>
      <c r="DK39" s="60">
        <f t="shared" si="64"/>
        <v>0</v>
      </c>
      <c r="DL39" s="60">
        <f t="shared" si="65"/>
        <v>0</v>
      </c>
      <c r="DN39" s="60">
        <f t="shared" si="66"/>
        <v>0</v>
      </c>
      <c r="DO39" s="60">
        <f t="shared" si="67"/>
        <v>0</v>
      </c>
      <c r="DP39" s="60">
        <f t="shared" si="68"/>
        <v>0</v>
      </c>
      <c r="DQ39" s="60">
        <f t="shared" si="69"/>
        <v>0</v>
      </c>
      <c r="DR39" s="60">
        <f t="shared" si="70"/>
        <v>0</v>
      </c>
      <c r="DS39" s="60">
        <f t="shared" si="71"/>
        <v>0</v>
      </c>
      <c r="DU39" s="60">
        <f t="shared" si="72"/>
        <v>0</v>
      </c>
      <c r="DV39" s="60">
        <f t="shared" si="73"/>
        <v>0</v>
      </c>
      <c r="DW39" s="60">
        <f t="shared" si="74"/>
        <v>0</v>
      </c>
      <c r="DX39" s="60">
        <f t="shared" si="75"/>
        <v>0</v>
      </c>
      <c r="DY39" s="60">
        <f t="shared" si="76"/>
        <v>0</v>
      </c>
      <c r="DZ39" s="60">
        <f t="shared" si="77"/>
        <v>0</v>
      </c>
      <c r="EB39" s="60">
        <f t="shared" si="78"/>
        <v>0</v>
      </c>
      <c r="EC39" s="60">
        <f t="shared" si="79"/>
        <v>0</v>
      </c>
      <c r="ED39" s="60">
        <f t="shared" si="80"/>
        <v>0</v>
      </c>
      <c r="EE39" s="60">
        <f t="shared" si="81"/>
        <v>0</v>
      </c>
      <c r="EF39" s="60">
        <f t="shared" si="82"/>
        <v>0</v>
      </c>
      <c r="EG39" s="60">
        <f t="shared" si="83"/>
        <v>0</v>
      </c>
    </row>
    <row r="40" spans="1:137" ht="12" customHeight="1" thickBot="1" x14ac:dyDescent="0.35">
      <c r="A40" s="13">
        <v>34</v>
      </c>
      <c r="B40" s="343"/>
      <c r="C40" s="344"/>
      <c r="D40" s="346"/>
      <c r="E40" s="346"/>
      <c r="F40" s="346"/>
      <c r="G40" s="15"/>
      <c r="H40" s="318"/>
      <c r="I40" s="319"/>
      <c r="J40" s="318"/>
      <c r="K40" s="319"/>
      <c r="L40" s="13">
        <v>84</v>
      </c>
      <c r="M40" s="318"/>
      <c r="N40" s="345"/>
      <c r="O40" s="319"/>
      <c r="P40" s="346"/>
      <c r="Q40" s="346"/>
      <c r="R40" s="318"/>
      <c r="S40" s="345"/>
      <c r="T40" s="319"/>
      <c r="U40" s="343"/>
      <c r="V40" s="344"/>
      <c r="W40" s="318"/>
      <c r="X40" s="319"/>
      <c r="Z40" s="153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54"/>
      <c r="AQ40" s="16">
        <f t="shared" si="0"/>
        <v>0</v>
      </c>
      <c r="AR40" s="16">
        <f t="shared" si="1"/>
        <v>6</v>
      </c>
      <c r="AS40" s="16">
        <f t="shared" si="2"/>
        <v>0</v>
      </c>
      <c r="AT40" s="16">
        <f t="shared" si="3"/>
        <v>0</v>
      </c>
      <c r="AU40" s="16">
        <f t="shared" si="4"/>
        <v>0</v>
      </c>
      <c r="AV40" s="16">
        <f t="shared" si="5"/>
        <v>7</v>
      </c>
      <c r="AW40" s="16">
        <f t="shared" si="6"/>
        <v>0</v>
      </c>
      <c r="AX40" s="16">
        <f t="shared" si="7"/>
        <v>0</v>
      </c>
      <c r="AZ40" s="16">
        <f t="shared" si="8"/>
        <v>0</v>
      </c>
      <c r="BA40" s="16">
        <f t="shared" si="9"/>
        <v>0</v>
      </c>
      <c r="BC40" s="60">
        <f t="shared" si="10"/>
        <v>0</v>
      </c>
      <c r="BD40" s="60">
        <f t="shared" si="11"/>
        <v>6</v>
      </c>
      <c r="BE40" s="60">
        <f t="shared" si="12"/>
        <v>0</v>
      </c>
      <c r="BF40" s="60">
        <f t="shared" si="13"/>
        <v>0</v>
      </c>
      <c r="BG40" s="60">
        <f t="shared" si="14"/>
        <v>0</v>
      </c>
      <c r="BH40" s="60">
        <f t="shared" si="15"/>
        <v>7</v>
      </c>
      <c r="BI40" s="60">
        <f t="shared" si="16"/>
        <v>0</v>
      </c>
      <c r="BJ40" s="60">
        <f t="shared" si="17"/>
        <v>0</v>
      </c>
      <c r="BL40" s="60">
        <f t="shared" si="18"/>
        <v>0</v>
      </c>
      <c r="BM40" s="60">
        <f t="shared" si="19"/>
        <v>6</v>
      </c>
      <c r="BN40" s="60">
        <f t="shared" si="20"/>
        <v>0</v>
      </c>
      <c r="BO40" s="60">
        <f t="shared" si="21"/>
        <v>0</v>
      </c>
      <c r="BP40" s="60">
        <f t="shared" si="22"/>
        <v>0</v>
      </c>
      <c r="BQ40" s="60">
        <f t="shared" si="23"/>
        <v>7</v>
      </c>
      <c r="BR40" s="60">
        <f t="shared" si="24"/>
        <v>0</v>
      </c>
      <c r="BS40" s="60">
        <f t="shared" si="25"/>
        <v>0</v>
      </c>
      <c r="BU40" s="60">
        <f t="shared" si="26"/>
        <v>0</v>
      </c>
      <c r="BV40" s="60">
        <f t="shared" si="27"/>
        <v>6</v>
      </c>
      <c r="BW40" s="60">
        <f t="shared" si="28"/>
        <v>0</v>
      </c>
      <c r="BX40" s="60">
        <f t="shared" si="29"/>
        <v>0</v>
      </c>
      <c r="BY40" s="60">
        <f t="shared" si="30"/>
        <v>0</v>
      </c>
      <c r="BZ40" s="60">
        <f t="shared" si="31"/>
        <v>7</v>
      </c>
      <c r="CA40" s="60">
        <f t="shared" si="32"/>
        <v>0</v>
      </c>
      <c r="CB40" s="60">
        <f t="shared" si="33"/>
        <v>0</v>
      </c>
      <c r="CD40" s="60">
        <f t="shared" si="34"/>
        <v>0</v>
      </c>
      <c r="CE40" s="60">
        <f t="shared" si="35"/>
        <v>6</v>
      </c>
      <c r="CF40" s="60">
        <f t="shared" si="36"/>
        <v>0</v>
      </c>
      <c r="CG40" s="60">
        <f t="shared" si="37"/>
        <v>0</v>
      </c>
      <c r="CH40" s="60">
        <f t="shared" si="38"/>
        <v>0</v>
      </c>
      <c r="CI40" s="60">
        <f t="shared" si="39"/>
        <v>7</v>
      </c>
      <c r="CJ40" s="60">
        <f t="shared" si="40"/>
        <v>0</v>
      </c>
      <c r="CK40" s="60">
        <f t="shared" si="41"/>
        <v>0</v>
      </c>
      <c r="CM40" s="60">
        <f t="shared" si="42"/>
        <v>0</v>
      </c>
      <c r="CN40" s="60">
        <f t="shared" si="43"/>
        <v>6</v>
      </c>
      <c r="CO40" s="60">
        <f t="shared" si="44"/>
        <v>0</v>
      </c>
      <c r="CP40" s="60">
        <f t="shared" si="45"/>
        <v>0</v>
      </c>
      <c r="CQ40" s="60">
        <f t="shared" si="46"/>
        <v>0</v>
      </c>
      <c r="CR40" s="60">
        <f t="shared" si="47"/>
        <v>7</v>
      </c>
      <c r="CS40" s="60">
        <f t="shared" si="48"/>
        <v>0</v>
      </c>
      <c r="CT40" s="60">
        <f t="shared" si="49"/>
        <v>0</v>
      </c>
      <c r="CV40" s="60">
        <f t="shared" si="50"/>
        <v>0</v>
      </c>
      <c r="CW40" s="60">
        <f t="shared" si="51"/>
        <v>6</v>
      </c>
      <c r="CX40" s="60">
        <f t="shared" si="52"/>
        <v>0</v>
      </c>
      <c r="CY40" s="60">
        <f t="shared" si="53"/>
        <v>0</v>
      </c>
      <c r="CZ40" s="60">
        <f t="shared" si="54"/>
        <v>0</v>
      </c>
      <c r="DA40" s="60">
        <f t="shared" si="55"/>
        <v>7</v>
      </c>
      <c r="DB40" s="60">
        <f t="shared" si="56"/>
        <v>0</v>
      </c>
      <c r="DC40" s="60">
        <f t="shared" si="57"/>
        <v>0</v>
      </c>
      <c r="DE40" s="60">
        <f t="shared" si="58"/>
        <v>0</v>
      </c>
      <c r="DF40" s="60">
        <f t="shared" si="59"/>
        <v>6</v>
      </c>
      <c r="DG40" s="60">
        <f t="shared" si="60"/>
        <v>0</v>
      </c>
      <c r="DH40" s="60">
        <f t="shared" si="61"/>
        <v>0</v>
      </c>
      <c r="DI40" s="60">
        <f t="shared" si="62"/>
        <v>0</v>
      </c>
      <c r="DJ40" s="60">
        <f t="shared" si="63"/>
        <v>7</v>
      </c>
      <c r="DK40" s="60">
        <f t="shared" si="64"/>
        <v>0</v>
      </c>
      <c r="DL40" s="60">
        <f t="shared" si="65"/>
        <v>0</v>
      </c>
      <c r="DN40" s="60">
        <f t="shared" si="66"/>
        <v>0</v>
      </c>
      <c r="DO40" s="60">
        <f t="shared" si="67"/>
        <v>0</v>
      </c>
      <c r="DP40" s="60">
        <f t="shared" si="68"/>
        <v>0</v>
      </c>
      <c r="DQ40" s="60">
        <f t="shared" si="69"/>
        <v>0</v>
      </c>
      <c r="DR40" s="60">
        <f>IF($P40="L", 1, 0)</f>
        <v>0</v>
      </c>
      <c r="DS40" s="60">
        <f t="shared" si="71"/>
        <v>0</v>
      </c>
      <c r="DU40" s="60">
        <f t="shared" si="72"/>
        <v>0</v>
      </c>
      <c r="DV40" s="60">
        <f t="shared" si="73"/>
        <v>0</v>
      </c>
      <c r="DW40" s="60">
        <f t="shared" si="74"/>
        <v>0</v>
      </c>
      <c r="DX40" s="60">
        <f t="shared" si="75"/>
        <v>0</v>
      </c>
      <c r="DY40" s="60">
        <f t="shared" si="76"/>
        <v>0</v>
      </c>
      <c r="DZ40" s="60">
        <f t="shared" si="77"/>
        <v>0</v>
      </c>
      <c r="EB40" s="60">
        <f t="shared" si="78"/>
        <v>0</v>
      </c>
      <c r="EC40" s="60">
        <f t="shared" si="79"/>
        <v>0</v>
      </c>
      <c r="ED40" s="60">
        <f t="shared" si="80"/>
        <v>0</v>
      </c>
      <c r="EE40" s="60">
        <f t="shared" si="81"/>
        <v>0</v>
      </c>
      <c r="EF40" s="60">
        <f t="shared" si="82"/>
        <v>0</v>
      </c>
      <c r="EG40" s="60">
        <f t="shared" si="83"/>
        <v>0</v>
      </c>
    </row>
    <row r="41" spans="1:137" ht="12" customHeight="1" x14ac:dyDescent="0.3">
      <c r="A41" s="13">
        <v>35</v>
      </c>
      <c r="B41" s="343"/>
      <c r="C41" s="344"/>
      <c r="D41" s="346"/>
      <c r="E41" s="346"/>
      <c r="F41" s="346"/>
      <c r="G41" s="15"/>
      <c r="H41" s="318"/>
      <c r="I41" s="319"/>
      <c r="J41" s="318"/>
      <c r="K41" s="319"/>
      <c r="L41" s="13">
        <v>85</v>
      </c>
      <c r="M41" s="318"/>
      <c r="N41" s="345"/>
      <c r="O41" s="319"/>
      <c r="P41" s="346"/>
      <c r="Q41" s="346"/>
      <c r="R41" s="318"/>
      <c r="S41" s="345"/>
      <c r="T41" s="319"/>
      <c r="U41" s="343"/>
      <c r="V41" s="344"/>
      <c r="W41" s="318"/>
      <c r="X41" s="319"/>
      <c r="Z41" s="153"/>
      <c r="AA41" s="335" t="s">
        <v>288</v>
      </c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7"/>
      <c r="AN41" s="17"/>
      <c r="AO41" s="154"/>
      <c r="AQ41" s="16">
        <f t="shared" si="0"/>
        <v>0</v>
      </c>
      <c r="AR41" s="16">
        <f t="shared" si="1"/>
        <v>6</v>
      </c>
      <c r="AS41" s="16">
        <f t="shared" si="2"/>
        <v>0</v>
      </c>
      <c r="AT41" s="16">
        <f t="shared" si="3"/>
        <v>0</v>
      </c>
      <c r="AU41" s="16">
        <f t="shared" si="4"/>
        <v>0</v>
      </c>
      <c r="AV41" s="16">
        <f t="shared" si="5"/>
        <v>7</v>
      </c>
      <c r="AW41" s="16">
        <f t="shared" si="6"/>
        <v>0</v>
      </c>
      <c r="AX41" s="16">
        <f t="shared" si="7"/>
        <v>0</v>
      </c>
      <c r="AZ41" s="16">
        <f t="shared" si="8"/>
        <v>0</v>
      </c>
      <c r="BA41" s="16">
        <f t="shared" si="9"/>
        <v>0</v>
      </c>
      <c r="BC41" s="60">
        <f>IF($B41="None", 1, 0)</f>
        <v>0</v>
      </c>
      <c r="BD41" s="60">
        <f t="shared" si="11"/>
        <v>6</v>
      </c>
      <c r="BE41" s="60">
        <f t="shared" si="12"/>
        <v>0</v>
      </c>
      <c r="BF41" s="60">
        <f t="shared" si="13"/>
        <v>0</v>
      </c>
      <c r="BG41" s="60">
        <f t="shared" si="14"/>
        <v>0</v>
      </c>
      <c r="BH41" s="60">
        <f t="shared" si="15"/>
        <v>7</v>
      </c>
      <c r="BI41" s="60">
        <f t="shared" si="16"/>
        <v>0</v>
      </c>
      <c r="BJ41" s="60">
        <f t="shared" si="17"/>
        <v>0</v>
      </c>
      <c r="BL41" s="60">
        <f>IF($B41="None", 1, 0)</f>
        <v>0</v>
      </c>
      <c r="BM41" s="60">
        <f t="shared" si="19"/>
        <v>6</v>
      </c>
      <c r="BN41" s="60">
        <f>IF($J41="R", 1, 0)</f>
        <v>0</v>
      </c>
      <c r="BO41" s="60">
        <f t="shared" si="21"/>
        <v>0</v>
      </c>
      <c r="BP41" s="60">
        <f t="shared" si="22"/>
        <v>0</v>
      </c>
      <c r="BQ41" s="60">
        <f t="shared" si="23"/>
        <v>7</v>
      </c>
      <c r="BR41" s="60">
        <f t="shared" si="24"/>
        <v>0</v>
      </c>
      <c r="BS41" s="60">
        <f t="shared" si="25"/>
        <v>0</v>
      </c>
      <c r="BU41" s="60">
        <f>IF($B41="None", 1, 0)</f>
        <v>0</v>
      </c>
      <c r="BV41" s="60">
        <f t="shared" si="27"/>
        <v>6</v>
      </c>
      <c r="BW41" s="60">
        <f t="shared" si="28"/>
        <v>0</v>
      </c>
      <c r="BX41" s="60">
        <f t="shared" si="29"/>
        <v>0</v>
      </c>
      <c r="BY41" s="60">
        <f t="shared" si="30"/>
        <v>0</v>
      </c>
      <c r="BZ41" s="60">
        <f t="shared" si="31"/>
        <v>7</v>
      </c>
      <c r="CA41" s="60">
        <f t="shared" si="32"/>
        <v>0</v>
      </c>
      <c r="CB41" s="60">
        <f t="shared" si="33"/>
        <v>0</v>
      </c>
      <c r="CD41" s="60">
        <f>IF($B41="None", 1, 0)</f>
        <v>0</v>
      </c>
      <c r="CE41" s="60">
        <f t="shared" si="35"/>
        <v>6</v>
      </c>
      <c r="CF41" s="60">
        <f t="shared" si="36"/>
        <v>0</v>
      </c>
      <c r="CG41" s="60">
        <f t="shared" si="37"/>
        <v>0</v>
      </c>
      <c r="CH41" s="60">
        <f t="shared" si="38"/>
        <v>0</v>
      </c>
      <c r="CI41" s="60">
        <f t="shared" si="39"/>
        <v>7</v>
      </c>
      <c r="CJ41" s="60">
        <f t="shared" si="40"/>
        <v>0</v>
      </c>
      <c r="CK41" s="60">
        <f t="shared" si="41"/>
        <v>0</v>
      </c>
      <c r="CM41" s="60">
        <f>IF($B41="None", 1, 0)</f>
        <v>0</v>
      </c>
      <c r="CN41" s="60">
        <f t="shared" si="43"/>
        <v>6</v>
      </c>
      <c r="CO41" s="60">
        <f t="shared" si="44"/>
        <v>0</v>
      </c>
      <c r="CP41" s="60">
        <f t="shared" si="45"/>
        <v>0</v>
      </c>
      <c r="CQ41" s="60">
        <f t="shared" si="46"/>
        <v>0</v>
      </c>
      <c r="CR41" s="60">
        <f t="shared" si="47"/>
        <v>7</v>
      </c>
      <c r="CS41" s="60">
        <f t="shared" si="48"/>
        <v>0</v>
      </c>
      <c r="CT41" s="60">
        <f t="shared" si="49"/>
        <v>0</v>
      </c>
      <c r="CV41" s="60">
        <f>IF($B41="None", 1, 0)</f>
        <v>0</v>
      </c>
      <c r="CW41" s="60">
        <f t="shared" si="51"/>
        <v>6</v>
      </c>
      <c r="CX41" s="60">
        <f t="shared" si="52"/>
        <v>0</v>
      </c>
      <c r="CY41" s="60">
        <f t="shared" si="53"/>
        <v>0</v>
      </c>
      <c r="CZ41" s="60">
        <f t="shared" si="54"/>
        <v>0</v>
      </c>
      <c r="DA41" s="60">
        <f t="shared" si="55"/>
        <v>7</v>
      </c>
      <c r="DB41" s="60">
        <f t="shared" si="56"/>
        <v>0</v>
      </c>
      <c r="DC41" s="60">
        <f t="shared" si="57"/>
        <v>0</v>
      </c>
      <c r="DE41" s="60">
        <f>IF($B41="None", 1, 0)</f>
        <v>0</v>
      </c>
      <c r="DF41" s="60">
        <f t="shared" si="59"/>
        <v>6</v>
      </c>
      <c r="DG41" s="60">
        <f t="shared" si="60"/>
        <v>0</v>
      </c>
      <c r="DH41" s="60">
        <f t="shared" si="61"/>
        <v>0</v>
      </c>
      <c r="DI41" s="60">
        <f t="shared" si="62"/>
        <v>0</v>
      </c>
      <c r="DJ41" s="60">
        <f t="shared" si="63"/>
        <v>7</v>
      </c>
      <c r="DK41" s="60">
        <f t="shared" si="64"/>
        <v>0</v>
      </c>
      <c r="DL41" s="60">
        <f t="shared" si="65"/>
        <v>0</v>
      </c>
      <c r="DN41" s="60">
        <f>IF($B41="None", 1, 0)</f>
        <v>0</v>
      </c>
      <c r="DO41" s="60">
        <f t="shared" si="67"/>
        <v>0</v>
      </c>
      <c r="DP41" s="60">
        <f t="shared" si="68"/>
        <v>0</v>
      </c>
      <c r="DQ41" s="60">
        <f t="shared" si="69"/>
        <v>0</v>
      </c>
      <c r="DR41" s="60">
        <f t="shared" si="70"/>
        <v>0</v>
      </c>
      <c r="DS41" s="60">
        <f t="shared" si="71"/>
        <v>0</v>
      </c>
      <c r="DU41" s="60">
        <f>IF($B41="None", 1, 0)</f>
        <v>0</v>
      </c>
      <c r="DV41" s="60">
        <f t="shared" si="73"/>
        <v>0</v>
      </c>
      <c r="DW41" s="60">
        <f t="shared" si="74"/>
        <v>0</v>
      </c>
      <c r="DX41" s="60">
        <f t="shared" si="75"/>
        <v>0</v>
      </c>
      <c r="DY41" s="60">
        <f t="shared" si="76"/>
        <v>0</v>
      </c>
      <c r="DZ41" s="60">
        <f t="shared" si="77"/>
        <v>0</v>
      </c>
      <c r="EB41" s="60">
        <f>IF($B41="None", 1, 0)</f>
        <v>0</v>
      </c>
      <c r="EC41" s="60">
        <f t="shared" si="79"/>
        <v>0</v>
      </c>
      <c r="ED41" s="60">
        <f t="shared" si="80"/>
        <v>0</v>
      </c>
      <c r="EE41" s="60">
        <f t="shared" si="81"/>
        <v>0</v>
      </c>
      <c r="EF41" s="60">
        <f t="shared" si="82"/>
        <v>0</v>
      </c>
      <c r="EG41" s="60">
        <f t="shared" si="83"/>
        <v>0</v>
      </c>
    </row>
    <row r="42" spans="1:137" ht="12" customHeight="1" x14ac:dyDescent="0.3">
      <c r="A42" s="13">
        <v>36</v>
      </c>
      <c r="B42" s="343"/>
      <c r="C42" s="344"/>
      <c r="D42" s="346"/>
      <c r="E42" s="346"/>
      <c r="F42" s="346"/>
      <c r="G42" s="15"/>
      <c r="H42" s="318"/>
      <c r="I42" s="319"/>
      <c r="J42" s="318"/>
      <c r="K42" s="319"/>
      <c r="L42" s="13">
        <v>86</v>
      </c>
      <c r="M42" s="318"/>
      <c r="N42" s="345"/>
      <c r="O42" s="319"/>
      <c r="P42" s="346"/>
      <c r="Q42" s="346"/>
      <c r="R42" s="318"/>
      <c r="S42" s="345"/>
      <c r="T42" s="319"/>
      <c r="U42" s="343"/>
      <c r="V42" s="344"/>
      <c r="W42" s="318"/>
      <c r="X42" s="319"/>
      <c r="Z42" s="153"/>
      <c r="AA42" s="338"/>
      <c r="AB42" s="324"/>
      <c r="AC42" s="324"/>
      <c r="AD42" s="324"/>
      <c r="AE42" s="324"/>
      <c r="AF42" s="324"/>
      <c r="AG42" s="324"/>
      <c r="AH42" s="324"/>
      <c r="AI42" s="324"/>
      <c r="AJ42" s="324"/>
      <c r="AK42" s="324"/>
      <c r="AL42" s="324"/>
      <c r="AM42" s="339"/>
      <c r="AN42" s="17"/>
      <c r="AO42" s="154"/>
      <c r="AQ42" s="16">
        <f t="shared" si="0"/>
        <v>0</v>
      </c>
      <c r="AR42" s="16">
        <f t="shared" si="1"/>
        <v>6</v>
      </c>
      <c r="AS42" s="16">
        <f t="shared" si="2"/>
        <v>0</v>
      </c>
      <c r="AT42" s="16">
        <f t="shared" si="3"/>
        <v>0</v>
      </c>
      <c r="AU42" s="16">
        <f t="shared" si="4"/>
        <v>0</v>
      </c>
      <c r="AV42" s="16">
        <f t="shared" si="5"/>
        <v>7</v>
      </c>
      <c r="AW42" s="16">
        <f t="shared" si="6"/>
        <v>0</v>
      </c>
      <c r="AX42" s="16">
        <f t="shared" si="7"/>
        <v>0</v>
      </c>
      <c r="AZ42" s="16">
        <f t="shared" si="8"/>
        <v>0</v>
      </c>
      <c r="BA42" s="16">
        <f t="shared" si="9"/>
        <v>0</v>
      </c>
      <c r="BC42" s="60">
        <f t="shared" si="10"/>
        <v>0</v>
      </c>
      <c r="BD42" s="60">
        <f t="shared" si="11"/>
        <v>6</v>
      </c>
      <c r="BE42" s="60">
        <f t="shared" si="12"/>
        <v>0</v>
      </c>
      <c r="BF42" s="60">
        <f t="shared" si="13"/>
        <v>0</v>
      </c>
      <c r="BG42" s="60">
        <f t="shared" si="14"/>
        <v>0</v>
      </c>
      <c r="BH42" s="60">
        <f t="shared" si="15"/>
        <v>7</v>
      </c>
      <c r="BI42" s="60">
        <f t="shared" si="16"/>
        <v>0</v>
      </c>
      <c r="BJ42" s="60">
        <f t="shared" si="17"/>
        <v>0</v>
      </c>
      <c r="BL42" s="60">
        <f t="shared" si="18"/>
        <v>0</v>
      </c>
      <c r="BM42" s="60">
        <f t="shared" si="19"/>
        <v>6</v>
      </c>
      <c r="BN42" s="60">
        <f t="shared" si="20"/>
        <v>0</v>
      </c>
      <c r="BO42" s="60">
        <f t="shared" si="21"/>
        <v>0</v>
      </c>
      <c r="BP42" s="60">
        <f t="shared" si="22"/>
        <v>0</v>
      </c>
      <c r="BQ42" s="60">
        <f t="shared" si="23"/>
        <v>7</v>
      </c>
      <c r="BR42" s="60">
        <f t="shared" si="24"/>
        <v>0</v>
      </c>
      <c r="BS42" s="60">
        <f t="shared" si="25"/>
        <v>0</v>
      </c>
      <c r="BU42" s="60">
        <f t="shared" si="26"/>
        <v>0</v>
      </c>
      <c r="BV42" s="60">
        <f t="shared" si="27"/>
        <v>6</v>
      </c>
      <c r="BW42" s="60">
        <f t="shared" si="28"/>
        <v>0</v>
      </c>
      <c r="BX42" s="60">
        <f t="shared" si="29"/>
        <v>0</v>
      </c>
      <c r="BY42" s="60">
        <f t="shared" si="30"/>
        <v>0</v>
      </c>
      <c r="BZ42" s="60">
        <f t="shared" si="31"/>
        <v>7</v>
      </c>
      <c r="CA42" s="60">
        <f t="shared" si="32"/>
        <v>0</v>
      </c>
      <c r="CB42" s="60">
        <f t="shared" si="33"/>
        <v>0</v>
      </c>
      <c r="CD42" s="60">
        <f t="shared" si="34"/>
        <v>0</v>
      </c>
      <c r="CE42" s="60">
        <f t="shared" si="35"/>
        <v>6</v>
      </c>
      <c r="CF42" s="60">
        <f t="shared" si="36"/>
        <v>0</v>
      </c>
      <c r="CG42" s="60">
        <f t="shared" si="37"/>
        <v>0</v>
      </c>
      <c r="CH42" s="60">
        <f t="shared" si="38"/>
        <v>0</v>
      </c>
      <c r="CI42" s="60">
        <f t="shared" si="39"/>
        <v>7</v>
      </c>
      <c r="CJ42" s="60">
        <f t="shared" si="40"/>
        <v>0</v>
      </c>
      <c r="CK42" s="60">
        <f t="shared" si="41"/>
        <v>0</v>
      </c>
      <c r="CM42" s="60">
        <f t="shared" si="42"/>
        <v>0</v>
      </c>
      <c r="CN42" s="60">
        <f t="shared" si="43"/>
        <v>6</v>
      </c>
      <c r="CO42" s="60">
        <f t="shared" si="44"/>
        <v>0</v>
      </c>
      <c r="CP42" s="60">
        <f t="shared" si="45"/>
        <v>0</v>
      </c>
      <c r="CQ42" s="60">
        <f t="shared" si="46"/>
        <v>0</v>
      </c>
      <c r="CR42" s="60">
        <f t="shared" si="47"/>
        <v>7</v>
      </c>
      <c r="CS42" s="60">
        <f t="shared" si="48"/>
        <v>0</v>
      </c>
      <c r="CT42" s="60">
        <f t="shared" si="49"/>
        <v>0</v>
      </c>
      <c r="CV42" s="60">
        <f t="shared" si="50"/>
        <v>0</v>
      </c>
      <c r="CW42" s="60">
        <f t="shared" si="51"/>
        <v>6</v>
      </c>
      <c r="CX42" s="60">
        <f>IF($J42="M", 1, 0)</f>
        <v>0</v>
      </c>
      <c r="CY42" s="60">
        <f t="shared" si="53"/>
        <v>0</v>
      </c>
      <c r="CZ42" s="60">
        <f t="shared" si="54"/>
        <v>0</v>
      </c>
      <c r="DA42" s="60">
        <f t="shared" si="55"/>
        <v>7</v>
      </c>
      <c r="DB42" s="60">
        <f t="shared" si="56"/>
        <v>0</v>
      </c>
      <c r="DC42" s="60">
        <f t="shared" si="57"/>
        <v>0</v>
      </c>
      <c r="DE42" s="60">
        <f t="shared" si="58"/>
        <v>0</v>
      </c>
      <c r="DF42" s="60">
        <f t="shared" si="59"/>
        <v>6</v>
      </c>
      <c r="DG42" s="60">
        <f t="shared" si="60"/>
        <v>0</v>
      </c>
      <c r="DH42" s="60">
        <f t="shared" si="61"/>
        <v>0</v>
      </c>
      <c r="DI42" s="60">
        <f t="shared" si="62"/>
        <v>0</v>
      </c>
      <c r="DJ42" s="60">
        <f t="shared" si="63"/>
        <v>7</v>
      </c>
      <c r="DK42" s="60">
        <f t="shared" si="64"/>
        <v>0</v>
      </c>
      <c r="DL42" s="60">
        <f t="shared" si="65"/>
        <v>0</v>
      </c>
      <c r="DN42" s="60">
        <f t="shared" si="66"/>
        <v>0</v>
      </c>
      <c r="DO42" s="60">
        <f t="shared" si="67"/>
        <v>0</v>
      </c>
      <c r="DP42" s="60">
        <f t="shared" si="68"/>
        <v>0</v>
      </c>
      <c r="DQ42" s="60">
        <f t="shared" si="69"/>
        <v>0</v>
      </c>
      <c r="DR42" s="60">
        <f t="shared" si="70"/>
        <v>0</v>
      </c>
      <c r="DS42" s="60">
        <f t="shared" si="71"/>
        <v>0</v>
      </c>
      <c r="DU42" s="60">
        <f t="shared" si="72"/>
        <v>0</v>
      </c>
      <c r="DV42" s="60">
        <f t="shared" si="73"/>
        <v>0</v>
      </c>
      <c r="DW42" s="60">
        <f t="shared" si="74"/>
        <v>0</v>
      </c>
      <c r="DX42" s="60">
        <f t="shared" si="75"/>
        <v>0</v>
      </c>
      <c r="DY42" s="60">
        <f t="shared" si="76"/>
        <v>0</v>
      </c>
      <c r="DZ42" s="60">
        <f t="shared" si="77"/>
        <v>0</v>
      </c>
      <c r="EB42" s="60">
        <f t="shared" si="78"/>
        <v>0</v>
      </c>
      <c r="EC42" s="60">
        <f t="shared" si="79"/>
        <v>0</v>
      </c>
      <c r="ED42" s="60">
        <f t="shared" si="80"/>
        <v>0</v>
      </c>
      <c r="EE42" s="60">
        <f t="shared" si="81"/>
        <v>0</v>
      </c>
      <c r="EF42" s="60">
        <f>IF($P42="VL", 1, 0)</f>
        <v>0</v>
      </c>
      <c r="EG42" s="60">
        <f t="shared" si="83"/>
        <v>0</v>
      </c>
    </row>
    <row r="43" spans="1:137" ht="12" customHeight="1" x14ac:dyDescent="0.3">
      <c r="A43" s="13">
        <v>37</v>
      </c>
      <c r="B43" s="343"/>
      <c r="C43" s="344"/>
      <c r="D43" s="346"/>
      <c r="E43" s="346"/>
      <c r="F43" s="346"/>
      <c r="G43" s="15"/>
      <c r="H43" s="318"/>
      <c r="I43" s="319"/>
      <c r="J43" s="318"/>
      <c r="K43" s="319"/>
      <c r="L43" s="13">
        <v>87</v>
      </c>
      <c r="M43" s="318"/>
      <c r="N43" s="345"/>
      <c r="O43" s="319"/>
      <c r="P43" s="346"/>
      <c r="Q43" s="346"/>
      <c r="R43" s="318"/>
      <c r="S43" s="345"/>
      <c r="T43" s="319"/>
      <c r="U43" s="343"/>
      <c r="V43" s="344"/>
      <c r="W43" s="318"/>
      <c r="X43" s="319"/>
      <c r="Z43" s="153"/>
      <c r="AA43" s="338"/>
      <c r="AB43" s="324"/>
      <c r="AC43" s="324"/>
      <c r="AD43" s="324"/>
      <c r="AE43" s="324"/>
      <c r="AF43" s="324"/>
      <c r="AG43" s="324"/>
      <c r="AH43" s="324"/>
      <c r="AI43" s="324"/>
      <c r="AJ43" s="324"/>
      <c r="AK43" s="324"/>
      <c r="AL43" s="324"/>
      <c r="AM43" s="339"/>
      <c r="AN43" s="17"/>
      <c r="AO43" s="154"/>
      <c r="AQ43" s="16">
        <f t="shared" si="0"/>
        <v>0</v>
      </c>
      <c r="AR43" s="16">
        <f t="shared" si="1"/>
        <v>6</v>
      </c>
      <c r="AS43" s="16">
        <f t="shared" si="2"/>
        <v>0</v>
      </c>
      <c r="AT43" s="16">
        <f t="shared" si="3"/>
        <v>0</v>
      </c>
      <c r="AU43" s="16">
        <f t="shared" si="4"/>
        <v>0</v>
      </c>
      <c r="AV43" s="16">
        <f t="shared" si="5"/>
        <v>7</v>
      </c>
      <c r="AW43" s="16">
        <f t="shared" si="6"/>
        <v>0</v>
      </c>
      <c r="AX43" s="16">
        <f t="shared" si="7"/>
        <v>0</v>
      </c>
      <c r="AZ43" s="16">
        <f t="shared" si="8"/>
        <v>0</v>
      </c>
      <c r="BA43" s="16">
        <f t="shared" si="9"/>
        <v>0</v>
      </c>
      <c r="BC43" s="60">
        <f t="shared" si="10"/>
        <v>0</v>
      </c>
      <c r="BD43" s="60">
        <f t="shared" si="11"/>
        <v>6</v>
      </c>
      <c r="BE43" s="60">
        <f t="shared" si="12"/>
        <v>0</v>
      </c>
      <c r="BF43" s="60">
        <f t="shared" si="13"/>
        <v>0</v>
      </c>
      <c r="BG43" s="60">
        <f t="shared" si="14"/>
        <v>0</v>
      </c>
      <c r="BH43" s="60">
        <f t="shared" si="15"/>
        <v>7</v>
      </c>
      <c r="BI43" s="60">
        <f t="shared" si="16"/>
        <v>0</v>
      </c>
      <c r="BJ43" s="60">
        <f t="shared" si="17"/>
        <v>0</v>
      </c>
      <c r="BL43" s="60">
        <f t="shared" si="18"/>
        <v>0</v>
      </c>
      <c r="BM43" s="60">
        <f t="shared" si="19"/>
        <v>6</v>
      </c>
      <c r="BN43" s="60">
        <f t="shared" si="20"/>
        <v>0</v>
      </c>
      <c r="BO43" s="60">
        <f t="shared" si="21"/>
        <v>0</v>
      </c>
      <c r="BP43" s="60">
        <f t="shared" si="22"/>
        <v>0</v>
      </c>
      <c r="BQ43" s="60">
        <f t="shared" si="23"/>
        <v>7</v>
      </c>
      <c r="BR43" s="60">
        <f t="shared" si="24"/>
        <v>0</v>
      </c>
      <c r="BS43" s="60">
        <f t="shared" si="25"/>
        <v>0</v>
      </c>
      <c r="BU43" s="60">
        <f t="shared" si="26"/>
        <v>0</v>
      </c>
      <c r="BV43" s="60">
        <f t="shared" si="27"/>
        <v>6</v>
      </c>
      <c r="BW43" s="60">
        <f t="shared" si="28"/>
        <v>0</v>
      </c>
      <c r="BX43" s="60">
        <f t="shared" si="29"/>
        <v>0</v>
      </c>
      <c r="BY43" s="60">
        <f t="shared" si="30"/>
        <v>0</v>
      </c>
      <c r="BZ43" s="60">
        <f t="shared" si="31"/>
        <v>7</v>
      </c>
      <c r="CA43" s="60">
        <f t="shared" si="32"/>
        <v>0</v>
      </c>
      <c r="CB43" s="60">
        <f t="shared" si="33"/>
        <v>0</v>
      </c>
      <c r="CD43" s="60">
        <f t="shared" si="34"/>
        <v>0</v>
      </c>
      <c r="CE43" s="60">
        <f t="shared" si="35"/>
        <v>6</v>
      </c>
      <c r="CF43" s="60">
        <f t="shared" si="36"/>
        <v>0</v>
      </c>
      <c r="CG43" s="60">
        <f t="shared" si="37"/>
        <v>0</v>
      </c>
      <c r="CH43" s="60">
        <f t="shared" si="38"/>
        <v>0</v>
      </c>
      <c r="CI43" s="60">
        <f t="shared" si="39"/>
        <v>7</v>
      </c>
      <c r="CJ43" s="60">
        <f t="shared" si="40"/>
        <v>0</v>
      </c>
      <c r="CK43" s="60">
        <f t="shared" si="41"/>
        <v>0</v>
      </c>
      <c r="CM43" s="60">
        <f t="shared" si="42"/>
        <v>0</v>
      </c>
      <c r="CN43" s="60">
        <f t="shared" si="43"/>
        <v>6</v>
      </c>
      <c r="CO43" s="60">
        <f>IF($J43="D", 1, 0)</f>
        <v>0</v>
      </c>
      <c r="CP43" s="60">
        <f t="shared" si="45"/>
        <v>0</v>
      </c>
      <c r="CQ43" s="60">
        <f t="shared" si="46"/>
        <v>0</v>
      </c>
      <c r="CR43" s="60">
        <f t="shared" si="47"/>
        <v>7</v>
      </c>
      <c r="CS43" s="60">
        <f t="shared" si="48"/>
        <v>0</v>
      </c>
      <c r="CT43" s="60">
        <f t="shared" si="49"/>
        <v>0</v>
      </c>
      <c r="CV43" s="60">
        <f t="shared" si="50"/>
        <v>0</v>
      </c>
      <c r="CW43" s="60">
        <f t="shared" si="51"/>
        <v>6</v>
      </c>
      <c r="CX43" s="60">
        <f t="shared" si="52"/>
        <v>0</v>
      </c>
      <c r="CY43" s="60">
        <f t="shared" si="53"/>
        <v>0</v>
      </c>
      <c r="CZ43" s="60">
        <f t="shared" si="54"/>
        <v>0</v>
      </c>
      <c r="DA43" s="60">
        <f t="shared" si="55"/>
        <v>7</v>
      </c>
      <c r="DB43" s="60">
        <f t="shared" si="56"/>
        <v>0</v>
      </c>
      <c r="DC43" s="60">
        <f t="shared" si="57"/>
        <v>0</v>
      </c>
      <c r="DE43" s="60">
        <f t="shared" si="58"/>
        <v>0</v>
      </c>
      <c r="DF43" s="60">
        <f t="shared" si="59"/>
        <v>6</v>
      </c>
      <c r="DG43" s="60">
        <f t="shared" si="60"/>
        <v>0</v>
      </c>
      <c r="DH43" s="60">
        <f t="shared" si="61"/>
        <v>0</v>
      </c>
      <c r="DI43" s="60">
        <f t="shared" si="62"/>
        <v>0</v>
      </c>
      <c r="DJ43" s="60">
        <f t="shared" si="63"/>
        <v>7</v>
      </c>
      <c r="DK43" s="60">
        <f t="shared" si="64"/>
        <v>0</v>
      </c>
      <c r="DL43" s="60">
        <f t="shared" si="65"/>
        <v>0</v>
      </c>
      <c r="DN43" s="60">
        <f t="shared" si="66"/>
        <v>0</v>
      </c>
      <c r="DO43" s="60">
        <f t="shared" si="67"/>
        <v>0</v>
      </c>
      <c r="DP43" s="60">
        <f t="shared" si="68"/>
        <v>0</v>
      </c>
      <c r="DQ43" s="60">
        <f t="shared" si="69"/>
        <v>0</v>
      </c>
      <c r="DR43" s="60">
        <f t="shared" si="70"/>
        <v>0</v>
      </c>
      <c r="DS43" s="60">
        <f t="shared" si="71"/>
        <v>0</v>
      </c>
      <c r="DU43" s="60">
        <f t="shared" si="72"/>
        <v>0</v>
      </c>
      <c r="DV43" s="60">
        <f t="shared" si="73"/>
        <v>0</v>
      </c>
      <c r="DW43" s="60">
        <f t="shared" si="74"/>
        <v>0</v>
      </c>
      <c r="DX43" s="60">
        <f t="shared" si="75"/>
        <v>0</v>
      </c>
      <c r="DY43" s="60">
        <f>IF($P43="WL", 1, 0)</f>
        <v>0</v>
      </c>
      <c r="DZ43" s="60">
        <f t="shared" si="77"/>
        <v>0</v>
      </c>
      <c r="EB43" s="60">
        <f t="shared" si="78"/>
        <v>0</v>
      </c>
      <c r="EC43" s="60">
        <f t="shared" si="79"/>
        <v>0</v>
      </c>
      <c r="ED43" s="60">
        <f t="shared" si="80"/>
        <v>0</v>
      </c>
      <c r="EE43" s="60">
        <f t="shared" si="81"/>
        <v>0</v>
      </c>
      <c r="EF43" s="60">
        <f t="shared" si="82"/>
        <v>0</v>
      </c>
      <c r="EG43" s="60">
        <f t="shared" si="83"/>
        <v>0</v>
      </c>
    </row>
    <row r="44" spans="1:137" ht="12" customHeight="1" thickBot="1" x14ac:dyDescent="0.35">
      <c r="A44" s="13">
        <v>38</v>
      </c>
      <c r="B44" s="343"/>
      <c r="C44" s="344"/>
      <c r="D44" s="346"/>
      <c r="E44" s="346"/>
      <c r="F44" s="346"/>
      <c r="G44" s="15"/>
      <c r="H44" s="318"/>
      <c r="I44" s="319"/>
      <c r="J44" s="318"/>
      <c r="K44" s="319"/>
      <c r="L44" s="13">
        <v>88</v>
      </c>
      <c r="M44" s="318"/>
      <c r="N44" s="345"/>
      <c r="O44" s="319"/>
      <c r="P44" s="346"/>
      <c r="Q44" s="346"/>
      <c r="R44" s="318"/>
      <c r="S44" s="345"/>
      <c r="T44" s="319"/>
      <c r="U44" s="343"/>
      <c r="V44" s="344"/>
      <c r="W44" s="318"/>
      <c r="X44" s="319"/>
      <c r="Z44" s="153"/>
      <c r="AA44" s="340"/>
      <c r="AB44" s="341"/>
      <c r="AC44" s="341"/>
      <c r="AD44" s="341"/>
      <c r="AE44" s="341"/>
      <c r="AF44" s="341"/>
      <c r="AG44" s="341"/>
      <c r="AH44" s="341"/>
      <c r="AI44" s="341"/>
      <c r="AJ44" s="341"/>
      <c r="AK44" s="341"/>
      <c r="AL44" s="341"/>
      <c r="AM44" s="342"/>
      <c r="AN44" s="17"/>
      <c r="AO44" s="154"/>
      <c r="AQ44" s="16">
        <f t="shared" si="0"/>
        <v>0</v>
      </c>
      <c r="AR44" s="16">
        <f t="shared" si="1"/>
        <v>6</v>
      </c>
      <c r="AS44" s="16">
        <f t="shared" si="2"/>
        <v>0</v>
      </c>
      <c r="AT44" s="16">
        <f t="shared" si="3"/>
        <v>0</v>
      </c>
      <c r="AU44" s="16">
        <f t="shared" si="4"/>
        <v>0</v>
      </c>
      <c r="AV44" s="16">
        <f t="shared" si="5"/>
        <v>7</v>
      </c>
      <c r="AW44" s="16">
        <f t="shared" si="6"/>
        <v>0</v>
      </c>
      <c r="AX44" s="16">
        <f t="shared" si="7"/>
        <v>0</v>
      </c>
      <c r="AZ44" s="16">
        <f t="shared" si="8"/>
        <v>0</v>
      </c>
      <c r="BA44" s="16">
        <f t="shared" si="9"/>
        <v>0</v>
      </c>
      <c r="BC44" s="60">
        <f t="shared" si="10"/>
        <v>0</v>
      </c>
      <c r="BD44" s="60">
        <f t="shared" si="11"/>
        <v>6</v>
      </c>
      <c r="BE44" s="60">
        <f t="shared" si="12"/>
        <v>0</v>
      </c>
      <c r="BF44" s="60">
        <f t="shared" si="13"/>
        <v>0</v>
      </c>
      <c r="BG44" s="60">
        <f t="shared" si="14"/>
        <v>0</v>
      </c>
      <c r="BH44" s="60">
        <f t="shared" si="15"/>
        <v>7</v>
      </c>
      <c r="BI44" s="60">
        <f t="shared" si="16"/>
        <v>0</v>
      </c>
      <c r="BJ44" s="60">
        <f t="shared" si="17"/>
        <v>0</v>
      </c>
      <c r="BL44" s="60">
        <f t="shared" si="18"/>
        <v>0</v>
      </c>
      <c r="BM44" s="60">
        <f t="shared" si="19"/>
        <v>6</v>
      </c>
      <c r="BN44" s="60">
        <f t="shared" si="20"/>
        <v>0</v>
      </c>
      <c r="BO44" s="60">
        <f t="shared" si="21"/>
        <v>0</v>
      </c>
      <c r="BP44" s="60">
        <f t="shared" si="22"/>
        <v>0</v>
      </c>
      <c r="BQ44" s="60">
        <f t="shared" si="23"/>
        <v>7</v>
      </c>
      <c r="BR44" s="60">
        <f t="shared" si="24"/>
        <v>0</v>
      </c>
      <c r="BS44" s="60">
        <f t="shared" si="25"/>
        <v>0</v>
      </c>
      <c r="BU44" s="60">
        <f t="shared" si="26"/>
        <v>0</v>
      </c>
      <c r="BV44" s="60">
        <f t="shared" si="27"/>
        <v>6</v>
      </c>
      <c r="BW44" s="60">
        <f t="shared" si="28"/>
        <v>0</v>
      </c>
      <c r="BX44" s="60">
        <f t="shared" si="29"/>
        <v>0</v>
      </c>
      <c r="BY44" s="60">
        <f t="shared" si="30"/>
        <v>0</v>
      </c>
      <c r="BZ44" s="60">
        <f t="shared" si="31"/>
        <v>7</v>
      </c>
      <c r="CA44" s="60">
        <f t="shared" si="32"/>
        <v>0</v>
      </c>
      <c r="CB44" s="60">
        <f t="shared" si="33"/>
        <v>0</v>
      </c>
      <c r="CD44" s="60">
        <f t="shared" si="34"/>
        <v>0</v>
      </c>
      <c r="CE44" s="60">
        <f t="shared" si="35"/>
        <v>6</v>
      </c>
      <c r="CF44" s="60">
        <f t="shared" si="36"/>
        <v>0</v>
      </c>
      <c r="CG44" s="60">
        <f t="shared" si="37"/>
        <v>0</v>
      </c>
      <c r="CH44" s="60">
        <f t="shared" si="38"/>
        <v>0</v>
      </c>
      <c r="CI44" s="60">
        <f t="shared" si="39"/>
        <v>7</v>
      </c>
      <c r="CJ44" s="60">
        <f t="shared" si="40"/>
        <v>0</v>
      </c>
      <c r="CK44" s="60">
        <f t="shared" si="41"/>
        <v>0</v>
      </c>
      <c r="CM44" s="60">
        <f t="shared" si="42"/>
        <v>0</v>
      </c>
      <c r="CN44" s="60">
        <f t="shared" si="43"/>
        <v>6</v>
      </c>
      <c r="CO44" s="60">
        <f t="shared" si="44"/>
        <v>0</v>
      </c>
      <c r="CP44" s="60">
        <f t="shared" si="45"/>
        <v>0</v>
      </c>
      <c r="CQ44" s="60">
        <f t="shared" si="46"/>
        <v>0</v>
      </c>
      <c r="CR44" s="60">
        <f t="shared" si="47"/>
        <v>7</v>
      </c>
      <c r="CS44" s="60">
        <f t="shared" si="48"/>
        <v>0</v>
      </c>
      <c r="CT44" s="60">
        <f t="shared" si="49"/>
        <v>0</v>
      </c>
      <c r="CV44" s="60">
        <f t="shared" si="50"/>
        <v>0</v>
      </c>
      <c r="CW44" s="60">
        <f t="shared" si="51"/>
        <v>6</v>
      </c>
      <c r="CX44" s="60">
        <f t="shared" si="52"/>
        <v>0</v>
      </c>
      <c r="CY44" s="60">
        <f t="shared" si="53"/>
        <v>0</v>
      </c>
      <c r="CZ44" s="60">
        <f t="shared" si="54"/>
        <v>0</v>
      </c>
      <c r="DA44" s="60">
        <f t="shared" si="55"/>
        <v>7</v>
      </c>
      <c r="DB44" s="60">
        <f t="shared" si="56"/>
        <v>0</v>
      </c>
      <c r="DC44" s="60">
        <f t="shared" si="57"/>
        <v>0</v>
      </c>
      <c r="DE44" s="60">
        <f t="shared" si="58"/>
        <v>0</v>
      </c>
      <c r="DF44" s="60">
        <f t="shared" si="59"/>
        <v>6</v>
      </c>
      <c r="DG44" s="60">
        <f t="shared" si="60"/>
        <v>0</v>
      </c>
      <c r="DH44" s="60">
        <f t="shared" si="61"/>
        <v>0</v>
      </c>
      <c r="DI44" s="60">
        <f t="shared" si="62"/>
        <v>0</v>
      </c>
      <c r="DJ44" s="60">
        <f t="shared" si="63"/>
        <v>7</v>
      </c>
      <c r="DK44" s="60">
        <f t="shared" si="64"/>
        <v>0</v>
      </c>
      <c r="DL44" s="60">
        <f t="shared" si="65"/>
        <v>0</v>
      </c>
      <c r="DN44" s="60">
        <f t="shared" si="66"/>
        <v>0</v>
      </c>
      <c r="DO44" s="60">
        <f t="shared" si="67"/>
        <v>0</v>
      </c>
      <c r="DP44" s="60">
        <f t="shared" si="68"/>
        <v>0</v>
      </c>
      <c r="DQ44" s="60">
        <f t="shared" si="69"/>
        <v>0</v>
      </c>
      <c r="DR44" s="60">
        <f t="shared" si="70"/>
        <v>0</v>
      </c>
      <c r="DS44" s="60">
        <f t="shared" si="71"/>
        <v>0</v>
      </c>
      <c r="DU44" s="60">
        <f t="shared" si="72"/>
        <v>0</v>
      </c>
      <c r="DV44" s="60">
        <f t="shared" si="73"/>
        <v>0</v>
      </c>
      <c r="DW44" s="60">
        <f t="shared" si="74"/>
        <v>0</v>
      </c>
      <c r="DX44" s="60">
        <f t="shared" si="75"/>
        <v>0</v>
      </c>
      <c r="DY44" s="60">
        <f t="shared" si="76"/>
        <v>0</v>
      </c>
      <c r="DZ44" s="60">
        <f t="shared" si="77"/>
        <v>0</v>
      </c>
      <c r="EB44" s="60">
        <f t="shared" si="78"/>
        <v>0</v>
      </c>
      <c r="EC44" s="60">
        <f t="shared" si="79"/>
        <v>0</v>
      </c>
      <c r="ED44" s="60">
        <f t="shared" si="80"/>
        <v>0</v>
      </c>
      <c r="EE44" s="60">
        <f t="shared" si="81"/>
        <v>0</v>
      </c>
      <c r="EF44" s="60">
        <f t="shared" si="82"/>
        <v>0</v>
      </c>
      <c r="EG44" s="60">
        <f t="shared" si="83"/>
        <v>0</v>
      </c>
    </row>
    <row r="45" spans="1:137" ht="12" customHeight="1" x14ac:dyDescent="0.3">
      <c r="A45" s="13">
        <v>39</v>
      </c>
      <c r="B45" s="343"/>
      <c r="C45" s="344"/>
      <c r="D45" s="346"/>
      <c r="E45" s="346"/>
      <c r="F45" s="346"/>
      <c r="G45" s="15"/>
      <c r="H45" s="318"/>
      <c r="I45" s="319"/>
      <c r="J45" s="318"/>
      <c r="K45" s="319"/>
      <c r="L45" s="13">
        <v>89</v>
      </c>
      <c r="M45" s="318"/>
      <c r="N45" s="345"/>
      <c r="O45" s="319"/>
      <c r="P45" s="346"/>
      <c r="Q45" s="346"/>
      <c r="R45" s="318"/>
      <c r="S45" s="345"/>
      <c r="T45" s="319"/>
      <c r="U45" s="343"/>
      <c r="V45" s="344"/>
      <c r="W45" s="318"/>
      <c r="X45" s="319"/>
      <c r="Z45" s="153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17"/>
      <c r="AO45" s="154"/>
      <c r="AQ45" s="16">
        <f t="shared" si="0"/>
        <v>0</v>
      </c>
      <c r="AR45" s="16">
        <f t="shared" si="1"/>
        <v>6</v>
      </c>
      <c r="AS45" s="16">
        <f t="shared" si="2"/>
        <v>0</v>
      </c>
      <c r="AT45" s="16">
        <f t="shared" si="3"/>
        <v>0</v>
      </c>
      <c r="AU45" s="16">
        <f t="shared" si="4"/>
        <v>0</v>
      </c>
      <c r="AV45" s="16">
        <f t="shared" si="5"/>
        <v>7</v>
      </c>
      <c r="AW45" s="16">
        <f t="shared" si="6"/>
        <v>0</v>
      </c>
      <c r="AX45" s="16">
        <f t="shared" si="7"/>
        <v>0</v>
      </c>
      <c r="AZ45" s="16">
        <f t="shared" si="8"/>
        <v>0</v>
      </c>
      <c r="BA45" s="16">
        <f t="shared" si="9"/>
        <v>0</v>
      </c>
      <c r="BC45" s="60">
        <f t="shared" si="10"/>
        <v>0</v>
      </c>
      <c r="BD45" s="60">
        <f t="shared" si="11"/>
        <v>6</v>
      </c>
      <c r="BE45" s="60">
        <f t="shared" si="12"/>
        <v>0</v>
      </c>
      <c r="BF45" s="60">
        <f t="shared" si="13"/>
        <v>0</v>
      </c>
      <c r="BG45" s="60">
        <f t="shared" si="14"/>
        <v>0</v>
      </c>
      <c r="BH45" s="60">
        <f t="shared" si="15"/>
        <v>7</v>
      </c>
      <c r="BI45" s="60">
        <f t="shared" si="16"/>
        <v>0</v>
      </c>
      <c r="BJ45" s="60">
        <f t="shared" si="17"/>
        <v>0</v>
      </c>
      <c r="BL45" s="60">
        <f t="shared" si="18"/>
        <v>0</v>
      </c>
      <c r="BM45" s="60">
        <f t="shared" si="19"/>
        <v>6</v>
      </c>
      <c r="BN45" s="60">
        <f t="shared" si="20"/>
        <v>0</v>
      </c>
      <c r="BO45" s="60">
        <f t="shared" si="21"/>
        <v>0</v>
      </c>
      <c r="BP45" s="60">
        <f t="shared" si="22"/>
        <v>0</v>
      </c>
      <c r="BQ45" s="60">
        <f t="shared" si="23"/>
        <v>7</v>
      </c>
      <c r="BR45" s="60">
        <f t="shared" si="24"/>
        <v>0</v>
      </c>
      <c r="BS45" s="60">
        <f t="shared" si="25"/>
        <v>0</v>
      </c>
      <c r="BU45" s="60">
        <f t="shared" si="26"/>
        <v>0</v>
      </c>
      <c r="BV45" s="60">
        <f t="shared" si="27"/>
        <v>6</v>
      </c>
      <c r="BW45" s="60">
        <f t="shared" si="28"/>
        <v>0</v>
      </c>
      <c r="BX45" s="60">
        <f t="shared" si="29"/>
        <v>0</v>
      </c>
      <c r="BY45" s="60">
        <f t="shared" si="30"/>
        <v>0</v>
      </c>
      <c r="BZ45" s="60">
        <f t="shared" si="31"/>
        <v>7</v>
      </c>
      <c r="CA45" s="60">
        <f t="shared" si="32"/>
        <v>0</v>
      </c>
      <c r="CB45" s="60">
        <f t="shared" si="33"/>
        <v>0</v>
      </c>
      <c r="CD45" s="60">
        <f t="shared" si="34"/>
        <v>0</v>
      </c>
      <c r="CE45" s="60">
        <f t="shared" si="35"/>
        <v>6</v>
      </c>
      <c r="CF45" s="60">
        <f t="shared" si="36"/>
        <v>0</v>
      </c>
      <c r="CG45" s="60">
        <f t="shared" si="37"/>
        <v>0</v>
      </c>
      <c r="CH45" s="60">
        <f t="shared" si="38"/>
        <v>0</v>
      </c>
      <c r="CI45" s="60">
        <f t="shared" si="39"/>
        <v>7</v>
      </c>
      <c r="CJ45" s="60">
        <f t="shared" si="40"/>
        <v>0</v>
      </c>
      <c r="CK45" s="60">
        <f t="shared" si="41"/>
        <v>0</v>
      </c>
      <c r="CM45" s="60">
        <f t="shared" si="42"/>
        <v>0</v>
      </c>
      <c r="CN45" s="60">
        <f t="shared" si="43"/>
        <v>6</v>
      </c>
      <c r="CO45" s="60">
        <f t="shared" si="44"/>
        <v>0</v>
      </c>
      <c r="CP45" s="60">
        <f t="shared" si="45"/>
        <v>0</v>
      </c>
      <c r="CQ45" s="60">
        <f t="shared" si="46"/>
        <v>0</v>
      </c>
      <c r="CR45" s="60">
        <f t="shared" si="47"/>
        <v>7</v>
      </c>
      <c r="CS45" s="60">
        <f t="shared" si="48"/>
        <v>0</v>
      </c>
      <c r="CT45" s="60">
        <f t="shared" si="49"/>
        <v>0</v>
      </c>
      <c r="CV45" s="60">
        <f t="shared" si="50"/>
        <v>0</v>
      </c>
      <c r="CW45" s="60">
        <f t="shared" si="51"/>
        <v>6</v>
      </c>
      <c r="CX45" s="60">
        <f t="shared" si="52"/>
        <v>0</v>
      </c>
      <c r="CY45" s="60">
        <f t="shared" si="53"/>
        <v>0</v>
      </c>
      <c r="CZ45" s="60">
        <f t="shared" si="54"/>
        <v>0</v>
      </c>
      <c r="DA45" s="60">
        <f t="shared" si="55"/>
        <v>7</v>
      </c>
      <c r="DB45" s="60">
        <f t="shared" si="56"/>
        <v>0</v>
      </c>
      <c r="DC45" s="60">
        <f t="shared" si="57"/>
        <v>0</v>
      </c>
      <c r="DE45" s="60">
        <f t="shared" si="58"/>
        <v>0</v>
      </c>
      <c r="DF45" s="60">
        <f t="shared" si="59"/>
        <v>6</v>
      </c>
      <c r="DG45" s="60">
        <f t="shared" si="60"/>
        <v>0</v>
      </c>
      <c r="DH45" s="60">
        <f t="shared" si="61"/>
        <v>0</v>
      </c>
      <c r="DI45" s="60">
        <f t="shared" si="62"/>
        <v>0</v>
      </c>
      <c r="DJ45" s="60">
        <f t="shared" si="63"/>
        <v>7</v>
      </c>
      <c r="DK45" s="60">
        <f>IF($W45="LC", 1, 0)</f>
        <v>0</v>
      </c>
      <c r="DL45" s="60">
        <f t="shared" si="65"/>
        <v>0</v>
      </c>
      <c r="DN45" s="60">
        <f t="shared" si="66"/>
        <v>0</v>
      </c>
      <c r="DO45" s="60">
        <f t="shared" si="67"/>
        <v>0</v>
      </c>
      <c r="DP45" s="60">
        <f t="shared" si="68"/>
        <v>0</v>
      </c>
      <c r="DQ45" s="60">
        <f t="shared" si="69"/>
        <v>0</v>
      </c>
      <c r="DR45" s="60">
        <f t="shared" si="70"/>
        <v>0</v>
      </c>
      <c r="DS45" s="60">
        <f t="shared" si="71"/>
        <v>0</v>
      </c>
      <c r="DU45" s="60">
        <f t="shared" si="72"/>
        <v>0</v>
      </c>
      <c r="DV45" s="60">
        <f t="shared" si="73"/>
        <v>0</v>
      </c>
      <c r="DW45" s="60">
        <f t="shared" si="74"/>
        <v>0</v>
      </c>
      <c r="DX45" s="60">
        <f t="shared" si="75"/>
        <v>0</v>
      </c>
      <c r="DY45" s="60">
        <f t="shared" si="76"/>
        <v>0</v>
      </c>
      <c r="DZ45" s="60">
        <f t="shared" si="77"/>
        <v>0</v>
      </c>
      <c r="EB45" s="60">
        <f t="shared" si="78"/>
        <v>0</v>
      </c>
      <c r="EC45" s="60">
        <f t="shared" si="79"/>
        <v>0</v>
      </c>
      <c r="ED45" s="60">
        <f t="shared" si="80"/>
        <v>0</v>
      </c>
      <c r="EE45" s="60">
        <f t="shared" si="81"/>
        <v>0</v>
      </c>
      <c r="EF45" s="60">
        <f t="shared" si="82"/>
        <v>0</v>
      </c>
      <c r="EG45" s="60">
        <f t="shared" si="83"/>
        <v>0</v>
      </c>
    </row>
    <row r="46" spans="1:137" ht="12" customHeight="1" thickBot="1" x14ac:dyDescent="0.35">
      <c r="A46" s="13">
        <v>40</v>
      </c>
      <c r="B46" s="343"/>
      <c r="C46" s="344"/>
      <c r="D46" s="346"/>
      <c r="E46" s="346"/>
      <c r="F46" s="346"/>
      <c r="G46" s="15"/>
      <c r="H46" s="318"/>
      <c r="I46" s="319"/>
      <c r="J46" s="318"/>
      <c r="K46" s="319"/>
      <c r="L46" s="13">
        <v>90</v>
      </c>
      <c r="M46" s="318"/>
      <c r="N46" s="345"/>
      <c r="O46" s="319"/>
      <c r="P46" s="346"/>
      <c r="Q46" s="346"/>
      <c r="R46" s="318"/>
      <c r="S46" s="345"/>
      <c r="T46" s="319"/>
      <c r="U46" s="343"/>
      <c r="V46" s="344"/>
      <c r="W46" s="318"/>
      <c r="X46" s="319"/>
      <c r="Z46" s="153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17"/>
      <c r="AO46" s="154"/>
      <c r="AQ46" s="16">
        <f t="shared" si="0"/>
        <v>0</v>
      </c>
      <c r="AR46" s="16">
        <f t="shared" si="1"/>
        <v>6</v>
      </c>
      <c r="AS46" s="16">
        <f t="shared" si="2"/>
        <v>0</v>
      </c>
      <c r="AT46" s="16">
        <f>IF(SUM(AQ46:AS46)=8, 1, 0)</f>
        <v>0</v>
      </c>
      <c r="AU46" s="16">
        <f t="shared" si="4"/>
        <v>0</v>
      </c>
      <c r="AV46" s="16">
        <f t="shared" si="5"/>
        <v>7</v>
      </c>
      <c r="AW46" s="16">
        <f t="shared" si="6"/>
        <v>0</v>
      </c>
      <c r="AX46" s="16">
        <f t="shared" si="7"/>
        <v>0</v>
      </c>
      <c r="AZ46" s="16">
        <f t="shared" si="8"/>
        <v>0</v>
      </c>
      <c r="BA46" s="16">
        <f t="shared" si="9"/>
        <v>0</v>
      </c>
      <c r="BC46" s="60">
        <f t="shared" si="10"/>
        <v>0</v>
      </c>
      <c r="BD46" s="60">
        <f t="shared" si="11"/>
        <v>6</v>
      </c>
      <c r="BE46" s="60">
        <f t="shared" si="12"/>
        <v>0</v>
      </c>
      <c r="BF46" s="60">
        <f t="shared" si="13"/>
        <v>0</v>
      </c>
      <c r="BG46" s="60">
        <f t="shared" si="14"/>
        <v>0</v>
      </c>
      <c r="BH46" s="60">
        <f t="shared" si="15"/>
        <v>7</v>
      </c>
      <c r="BI46" s="60">
        <f t="shared" si="16"/>
        <v>0</v>
      </c>
      <c r="BJ46" s="60">
        <f t="shared" si="17"/>
        <v>0</v>
      </c>
      <c r="BL46" s="60">
        <f t="shared" si="18"/>
        <v>0</v>
      </c>
      <c r="BM46" s="60">
        <f t="shared" si="19"/>
        <v>6</v>
      </c>
      <c r="BN46" s="60">
        <f t="shared" si="20"/>
        <v>0</v>
      </c>
      <c r="BO46" s="60">
        <f t="shared" si="21"/>
        <v>0</v>
      </c>
      <c r="BP46" s="60">
        <f t="shared" si="22"/>
        <v>0</v>
      </c>
      <c r="BQ46" s="60">
        <f t="shared" si="23"/>
        <v>7</v>
      </c>
      <c r="BR46" s="60">
        <f t="shared" si="24"/>
        <v>0</v>
      </c>
      <c r="BS46" s="60">
        <f t="shared" si="25"/>
        <v>0</v>
      </c>
      <c r="BU46" s="60">
        <f t="shared" si="26"/>
        <v>0</v>
      </c>
      <c r="BV46" s="60">
        <f t="shared" si="27"/>
        <v>6</v>
      </c>
      <c r="BW46" s="60">
        <f>IF($J46="BR", 1, 0)</f>
        <v>0</v>
      </c>
      <c r="BX46" s="60">
        <f t="shared" si="29"/>
        <v>0</v>
      </c>
      <c r="BY46" s="60">
        <f t="shared" si="30"/>
        <v>0</v>
      </c>
      <c r="BZ46" s="60">
        <f t="shared" si="31"/>
        <v>7</v>
      </c>
      <c r="CA46" s="60">
        <f t="shared" si="32"/>
        <v>0</v>
      </c>
      <c r="CB46" s="60">
        <f t="shared" si="33"/>
        <v>0</v>
      </c>
      <c r="CD46" s="60">
        <f t="shared" si="34"/>
        <v>0</v>
      </c>
      <c r="CE46" s="60">
        <f t="shared" si="35"/>
        <v>6</v>
      </c>
      <c r="CF46" s="60">
        <f t="shared" si="36"/>
        <v>0</v>
      </c>
      <c r="CG46" s="60">
        <f t="shared" si="37"/>
        <v>0</v>
      </c>
      <c r="CH46" s="60">
        <f t="shared" si="38"/>
        <v>0</v>
      </c>
      <c r="CI46" s="60">
        <f t="shared" si="39"/>
        <v>7</v>
      </c>
      <c r="CJ46" s="60">
        <f t="shared" si="40"/>
        <v>0</v>
      </c>
      <c r="CK46" s="60">
        <f t="shared" si="41"/>
        <v>0</v>
      </c>
      <c r="CM46" s="60">
        <f t="shared" si="42"/>
        <v>0</v>
      </c>
      <c r="CN46" s="60">
        <f t="shared" si="43"/>
        <v>6</v>
      </c>
      <c r="CO46" s="60">
        <f t="shared" si="44"/>
        <v>0</v>
      </c>
      <c r="CP46" s="60">
        <f t="shared" si="45"/>
        <v>0</v>
      </c>
      <c r="CQ46" s="60">
        <f t="shared" si="46"/>
        <v>0</v>
      </c>
      <c r="CR46" s="60">
        <f t="shared" si="47"/>
        <v>7</v>
      </c>
      <c r="CS46" s="60">
        <f t="shared" si="48"/>
        <v>0</v>
      </c>
      <c r="CT46" s="60">
        <f t="shared" si="49"/>
        <v>0</v>
      </c>
      <c r="CV46" s="60">
        <f t="shared" si="50"/>
        <v>0</v>
      </c>
      <c r="CW46" s="60">
        <f t="shared" si="51"/>
        <v>6</v>
      </c>
      <c r="CX46" s="60">
        <f t="shared" si="52"/>
        <v>0</v>
      </c>
      <c r="CY46" s="60">
        <f t="shared" si="53"/>
        <v>0</v>
      </c>
      <c r="CZ46" s="60">
        <f t="shared" si="54"/>
        <v>0</v>
      </c>
      <c r="DA46" s="60">
        <f t="shared" si="55"/>
        <v>7</v>
      </c>
      <c r="DB46" s="60">
        <f>IF($W46="M", 1, 0)</f>
        <v>0</v>
      </c>
      <c r="DC46" s="60">
        <f t="shared" si="57"/>
        <v>0</v>
      </c>
      <c r="DE46" s="60">
        <f t="shared" si="58"/>
        <v>0</v>
      </c>
      <c r="DF46" s="60">
        <f t="shared" si="59"/>
        <v>6</v>
      </c>
      <c r="DG46" s="60">
        <f t="shared" si="60"/>
        <v>0</v>
      </c>
      <c r="DH46" s="60">
        <f t="shared" si="61"/>
        <v>0</v>
      </c>
      <c r="DI46" s="60">
        <f t="shared" si="62"/>
        <v>0</v>
      </c>
      <c r="DJ46" s="60">
        <f t="shared" si="63"/>
        <v>7</v>
      </c>
      <c r="DK46" s="60">
        <f t="shared" si="64"/>
        <v>0</v>
      </c>
      <c r="DL46" s="60">
        <f t="shared" si="65"/>
        <v>0</v>
      </c>
      <c r="DN46" s="60">
        <f t="shared" si="66"/>
        <v>0</v>
      </c>
      <c r="DO46" s="60">
        <f t="shared" si="67"/>
        <v>0</v>
      </c>
      <c r="DP46" s="60">
        <f t="shared" si="68"/>
        <v>0</v>
      </c>
      <c r="DQ46" s="60">
        <f t="shared" si="69"/>
        <v>0</v>
      </c>
      <c r="DR46" s="60">
        <f t="shared" si="70"/>
        <v>0</v>
      </c>
      <c r="DS46" s="60">
        <f t="shared" si="71"/>
        <v>0</v>
      </c>
      <c r="DU46" s="60">
        <f t="shared" si="72"/>
        <v>0</v>
      </c>
      <c r="DV46" s="60">
        <f t="shared" si="73"/>
        <v>0</v>
      </c>
      <c r="DW46" s="60">
        <f t="shared" si="74"/>
        <v>0</v>
      </c>
      <c r="DX46" s="60">
        <f t="shared" si="75"/>
        <v>0</v>
      </c>
      <c r="DY46" s="60">
        <f t="shared" si="76"/>
        <v>0</v>
      </c>
      <c r="DZ46" s="60">
        <f t="shared" si="77"/>
        <v>0</v>
      </c>
      <c r="EB46" s="60">
        <f t="shared" si="78"/>
        <v>0</v>
      </c>
      <c r="EC46" s="60">
        <f t="shared" si="79"/>
        <v>0</v>
      </c>
      <c r="ED46" s="60">
        <f t="shared" si="80"/>
        <v>0</v>
      </c>
      <c r="EE46" s="60">
        <f t="shared" si="81"/>
        <v>0</v>
      </c>
      <c r="EF46" s="60">
        <f t="shared" si="82"/>
        <v>0</v>
      </c>
      <c r="EG46" s="60">
        <f t="shared" si="83"/>
        <v>0</v>
      </c>
    </row>
    <row r="47" spans="1:137" ht="12" customHeight="1" x14ac:dyDescent="0.3">
      <c r="A47" s="13">
        <v>41</v>
      </c>
      <c r="B47" s="343"/>
      <c r="C47" s="344"/>
      <c r="D47" s="346"/>
      <c r="E47" s="346"/>
      <c r="F47" s="346"/>
      <c r="G47" s="15"/>
      <c r="H47" s="318"/>
      <c r="I47" s="319"/>
      <c r="J47" s="318"/>
      <c r="K47" s="319"/>
      <c r="L47" s="13">
        <v>91</v>
      </c>
      <c r="M47" s="318"/>
      <c r="N47" s="345"/>
      <c r="O47" s="319"/>
      <c r="P47" s="346"/>
      <c r="Q47" s="346"/>
      <c r="R47" s="318"/>
      <c r="S47" s="345"/>
      <c r="T47" s="319"/>
      <c r="U47" s="343"/>
      <c r="V47" s="344"/>
      <c r="W47" s="318"/>
      <c r="X47" s="319"/>
      <c r="Z47" s="153"/>
      <c r="AA47" s="335" t="s">
        <v>289</v>
      </c>
      <c r="AB47" s="336"/>
      <c r="AC47" s="336"/>
      <c r="AD47" s="336"/>
      <c r="AE47" s="336"/>
      <c r="AF47" s="336"/>
      <c r="AG47" s="336"/>
      <c r="AH47" s="336"/>
      <c r="AI47" s="336"/>
      <c r="AJ47" s="336"/>
      <c r="AK47" s="336"/>
      <c r="AL47" s="336"/>
      <c r="AM47" s="337"/>
      <c r="AN47" s="17"/>
      <c r="AO47" s="154"/>
      <c r="AQ47" s="16">
        <f t="shared" si="0"/>
        <v>0</v>
      </c>
      <c r="AR47" s="16">
        <f t="shared" si="1"/>
        <v>6</v>
      </c>
      <c r="AS47" s="16">
        <f t="shared" si="2"/>
        <v>0</v>
      </c>
      <c r="AT47" s="16">
        <f t="shared" si="3"/>
        <v>0</v>
      </c>
      <c r="AU47" s="16">
        <f t="shared" si="4"/>
        <v>0</v>
      </c>
      <c r="AV47" s="16">
        <f t="shared" si="5"/>
        <v>7</v>
      </c>
      <c r="AW47" s="16">
        <f t="shared" si="6"/>
        <v>0</v>
      </c>
      <c r="AX47" s="16">
        <f t="shared" si="7"/>
        <v>0</v>
      </c>
      <c r="AZ47" s="16">
        <f t="shared" si="8"/>
        <v>0</v>
      </c>
      <c r="BA47" s="16">
        <f t="shared" si="9"/>
        <v>0</v>
      </c>
      <c r="BC47" s="60">
        <f t="shared" si="10"/>
        <v>0</v>
      </c>
      <c r="BD47" s="60">
        <f t="shared" si="11"/>
        <v>6</v>
      </c>
      <c r="BE47" s="60">
        <f>IF($J47="G", 1, 0)</f>
        <v>0</v>
      </c>
      <c r="BF47" s="60">
        <f t="shared" si="13"/>
        <v>0</v>
      </c>
      <c r="BG47" s="60">
        <f t="shared" si="14"/>
        <v>0</v>
      </c>
      <c r="BH47" s="60">
        <f t="shared" si="15"/>
        <v>7</v>
      </c>
      <c r="BI47" s="60">
        <f t="shared" si="16"/>
        <v>0</v>
      </c>
      <c r="BJ47" s="60">
        <f>IF(SUM(BG47:BI47)=9, 1, 0)</f>
        <v>0</v>
      </c>
      <c r="BL47" s="60">
        <f t="shared" si="18"/>
        <v>0</v>
      </c>
      <c r="BM47" s="60">
        <f t="shared" si="19"/>
        <v>6</v>
      </c>
      <c r="BN47" s="60">
        <f t="shared" si="20"/>
        <v>0</v>
      </c>
      <c r="BO47" s="60">
        <f t="shared" si="21"/>
        <v>0</v>
      </c>
      <c r="BP47" s="60">
        <f t="shared" si="22"/>
        <v>0</v>
      </c>
      <c r="BQ47" s="60">
        <f t="shared" si="23"/>
        <v>7</v>
      </c>
      <c r="BR47" s="60">
        <f t="shared" si="24"/>
        <v>0</v>
      </c>
      <c r="BS47" s="60">
        <f>IF(SUM(BP47:BR47)=9, 1, 0)</f>
        <v>0</v>
      </c>
      <c r="BU47" s="60">
        <f t="shared" si="26"/>
        <v>0</v>
      </c>
      <c r="BV47" s="60">
        <f t="shared" si="27"/>
        <v>6</v>
      </c>
      <c r="BW47" s="60">
        <f t="shared" si="28"/>
        <v>0</v>
      </c>
      <c r="BX47" s="60">
        <f t="shared" si="29"/>
        <v>0</v>
      </c>
      <c r="BY47" s="60">
        <f t="shared" si="30"/>
        <v>0</v>
      </c>
      <c r="BZ47" s="60">
        <f t="shared" si="31"/>
        <v>7</v>
      </c>
      <c r="CA47" s="60">
        <f t="shared" si="32"/>
        <v>0</v>
      </c>
      <c r="CB47" s="60">
        <f>IF(SUM(BY47:CA47)=9, 1, 0)</f>
        <v>0</v>
      </c>
      <c r="CD47" s="60">
        <f t="shared" si="34"/>
        <v>0</v>
      </c>
      <c r="CE47" s="60">
        <f t="shared" si="35"/>
        <v>6</v>
      </c>
      <c r="CF47" s="60">
        <f t="shared" si="36"/>
        <v>0</v>
      </c>
      <c r="CG47" s="60">
        <f t="shared" si="37"/>
        <v>0</v>
      </c>
      <c r="CH47" s="60">
        <f t="shared" si="38"/>
        <v>0</v>
      </c>
      <c r="CI47" s="60">
        <f t="shared" si="39"/>
        <v>7</v>
      </c>
      <c r="CJ47" s="60">
        <f t="shared" si="40"/>
        <v>0</v>
      </c>
      <c r="CK47" s="60">
        <f>IF(SUM(CH47:CJ47)=9, 1, 0)</f>
        <v>0</v>
      </c>
      <c r="CM47" s="60">
        <f t="shared" si="42"/>
        <v>0</v>
      </c>
      <c r="CN47" s="60">
        <f t="shared" si="43"/>
        <v>6</v>
      </c>
      <c r="CO47" s="60">
        <f t="shared" si="44"/>
        <v>0</v>
      </c>
      <c r="CP47" s="60">
        <f t="shared" si="45"/>
        <v>0</v>
      </c>
      <c r="CQ47" s="60">
        <f t="shared" si="46"/>
        <v>0</v>
      </c>
      <c r="CR47" s="60">
        <f t="shared" si="47"/>
        <v>7</v>
      </c>
      <c r="CS47" s="60">
        <f t="shared" si="48"/>
        <v>0</v>
      </c>
      <c r="CT47" s="60">
        <f>IF(SUM(CQ47:CS47)=9, 1, 0)</f>
        <v>0</v>
      </c>
      <c r="CV47" s="60">
        <f t="shared" si="50"/>
        <v>0</v>
      </c>
      <c r="CW47" s="60">
        <f t="shared" si="51"/>
        <v>6</v>
      </c>
      <c r="CX47" s="60">
        <f t="shared" si="52"/>
        <v>0</v>
      </c>
      <c r="CY47" s="60">
        <f t="shared" si="53"/>
        <v>0</v>
      </c>
      <c r="CZ47" s="60">
        <f t="shared" si="54"/>
        <v>0</v>
      </c>
      <c r="DA47" s="60">
        <f t="shared" si="55"/>
        <v>7</v>
      </c>
      <c r="DB47" s="60">
        <f t="shared" si="56"/>
        <v>0</v>
      </c>
      <c r="DC47" s="60">
        <f>IF(SUM(CZ47:DB47)=9, 1, 0)</f>
        <v>0</v>
      </c>
      <c r="DE47" s="60">
        <f t="shared" si="58"/>
        <v>0</v>
      </c>
      <c r="DF47" s="60">
        <f t="shared" si="59"/>
        <v>6</v>
      </c>
      <c r="DG47" s="60">
        <f t="shared" si="60"/>
        <v>0</v>
      </c>
      <c r="DH47" s="60">
        <f t="shared" si="61"/>
        <v>0</v>
      </c>
      <c r="DI47" s="60">
        <f t="shared" si="62"/>
        <v>0</v>
      </c>
      <c r="DJ47" s="60">
        <f t="shared" si="63"/>
        <v>7</v>
      </c>
      <c r="DK47" s="60">
        <f t="shared" si="64"/>
        <v>0</v>
      </c>
      <c r="DL47" s="60">
        <f>IF(SUM(DI47:DK47)=9, 1, 0)</f>
        <v>0</v>
      </c>
      <c r="DN47" s="60">
        <f t="shared" si="66"/>
        <v>0</v>
      </c>
      <c r="DO47" s="60">
        <f t="shared" si="67"/>
        <v>0</v>
      </c>
      <c r="DP47" s="60">
        <f t="shared" si="68"/>
        <v>0</v>
      </c>
      <c r="DQ47" s="60">
        <f t="shared" si="69"/>
        <v>0</v>
      </c>
      <c r="DR47" s="60">
        <f t="shared" si="70"/>
        <v>0</v>
      </c>
      <c r="DS47" s="60">
        <f t="shared" si="71"/>
        <v>0</v>
      </c>
      <c r="DU47" s="60">
        <f t="shared" si="72"/>
        <v>0</v>
      </c>
      <c r="DV47" s="60">
        <f t="shared" si="73"/>
        <v>0</v>
      </c>
      <c r="DW47" s="60">
        <f t="shared" si="74"/>
        <v>0</v>
      </c>
      <c r="DX47" s="60">
        <f t="shared" si="75"/>
        <v>0</v>
      </c>
      <c r="DY47" s="60">
        <f t="shared" si="76"/>
        <v>0</v>
      </c>
      <c r="DZ47" s="60">
        <f t="shared" si="77"/>
        <v>0</v>
      </c>
      <c r="EB47" s="60">
        <f t="shared" si="78"/>
        <v>0</v>
      </c>
      <c r="EC47" s="60">
        <f t="shared" si="79"/>
        <v>0</v>
      </c>
      <c r="ED47" s="60">
        <f t="shared" si="80"/>
        <v>0</v>
      </c>
      <c r="EE47" s="60">
        <f t="shared" si="81"/>
        <v>0</v>
      </c>
      <c r="EF47" s="60">
        <f t="shared" si="82"/>
        <v>0</v>
      </c>
      <c r="EG47" s="60">
        <f t="shared" si="83"/>
        <v>0</v>
      </c>
    </row>
    <row r="48" spans="1:137" ht="12" customHeight="1" x14ac:dyDescent="0.3">
      <c r="A48" s="13">
        <v>42</v>
      </c>
      <c r="B48" s="343"/>
      <c r="C48" s="344"/>
      <c r="D48" s="346"/>
      <c r="E48" s="346"/>
      <c r="F48" s="346"/>
      <c r="G48" s="15"/>
      <c r="H48" s="318"/>
      <c r="I48" s="319"/>
      <c r="J48" s="318"/>
      <c r="K48" s="319"/>
      <c r="L48" s="13">
        <v>92</v>
      </c>
      <c r="M48" s="318"/>
      <c r="N48" s="345"/>
      <c r="O48" s="319"/>
      <c r="P48" s="346"/>
      <c r="Q48" s="346"/>
      <c r="R48" s="318"/>
      <c r="S48" s="345"/>
      <c r="T48" s="319"/>
      <c r="U48" s="343"/>
      <c r="V48" s="344"/>
      <c r="W48" s="318"/>
      <c r="X48" s="319"/>
      <c r="Z48" s="153"/>
      <c r="AA48" s="338"/>
      <c r="AB48" s="324"/>
      <c r="AC48" s="324"/>
      <c r="AD48" s="324"/>
      <c r="AE48" s="324"/>
      <c r="AF48" s="324"/>
      <c r="AG48" s="324"/>
      <c r="AH48" s="324"/>
      <c r="AI48" s="324"/>
      <c r="AJ48" s="324"/>
      <c r="AK48" s="324"/>
      <c r="AL48" s="324"/>
      <c r="AM48" s="339"/>
      <c r="AN48" s="17"/>
      <c r="AO48" s="154"/>
      <c r="AQ48" s="16">
        <f t="shared" si="0"/>
        <v>0</v>
      </c>
      <c r="AR48" s="16">
        <f t="shared" si="1"/>
        <v>6</v>
      </c>
      <c r="AS48" s="16">
        <f t="shared" si="2"/>
        <v>0</v>
      </c>
      <c r="AT48" s="16">
        <f t="shared" si="3"/>
        <v>0</v>
      </c>
      <c r="AU48" s="16">
        <f t="shared" si="4"/>
        <v>0</v>
      </c>
      <c r="AV48" s="16">
        <f t="shared" si="5"/>
        <v>7</v>
      </c>
      <c r="AW48" s="16">
        <f t="shared" si="6"/>
        <v>0</v>
      </c>
      <c r="AX48" s="16">
        <f t="shared" si="7"/>
        <v>0</v>
      </c>
      <c r="AZ48" s="16">
        <f t="shared" si="8"/>
        <v>0</v>
      </c>
      <c r="BA48" s="16">
        <f t="shared" si="9"/>
        <v>0</v>
      </c>
      <c r="BC48" s="60">
        <f t="shared" si="10"/>
        <v>0</v>
      </c>
      <c r="BD48" s="60">
        <f t="shared" si="11"/>
        <v>6</v>
      </c>
      <c r="BE48" s="60">
        <f t="shared" si="12"/>
        <v>0</v>
      </c>
      <c r="BF48" s="60">
        <f t="shared" si="13"/>
        <v>0</v>
      </c>
      <c r="BG48" s="60">
        <f t="shared" si="14"/>
        <v>0</v>
      </c>
      <c r="BH48" s="60">
        <f t="shared" si="15"/>
        <v>7</v>
      </c>
      <c r="BI48" s="60">
        <f t="shared" si="16"/>
        <v>0</v>
      </c>
      <c r="BJ48" s="60">
        <f t="shared" si="17"/>
        <v>0</v>
      </c>
      <c r="BL48" s="60">
        <f t="shared" si="18"/>
        <v>0</v>
      </c>
      <c r="BM48" s="60">
        <f t="shared" si="19"/>
        <v>6</v>
      </c>
      <c r="BN48" s="60">
        <f t="shared" si="20"/>
        <v>0</v>
      </c>
      <c r="BO48" s="60">
        <f t="shared" si="21"/>
        <v>0</v>
      </c>
      <c r="BP48" s="60">
        <f t="shared" si="22"/>
        <v>0</v>
      </c>
      <c r="BQ48" s="60">
        <f t="shared" si="23"/>
        <v>7</v>
      </c>
      <c r="BR48" s="60">
        <f t="shared" si="24"/>
        <v>0</v>
      </c>
      <c r="BS48" s="60">
        <f t="shared" ref="BS48:BS56" si="86">IF(SUM(BP48:BR48)=9, 1, 0)</f>
        <v>0</v>
      </c>
      <c r="BU48" s="60">
        <f t="shared" si="26"/>
        <v>0</v>
      </c>
      <c r="BV48" s="60">
        <f t="shared" si="27"/>
        <v>6</v>
      </c>
      <c r="BW48" s="60">
        <f t="shared" si="28"/>
        <v>0</v>
      </c>
      <c r="BX48" s="60">
        <f t="shared" si="29"/>
        <v>0</v>
      </c>
      <c r="BY48" s="60">
        <f t="shared" si="30"/>
        <v>0</v>
      </c>
      <c r="BZ48" s="60">
        <f t="shared" si="31"/>
        <v>7</v>
      </c>
      <c r="CA48" s="60">
        <f t="shared" si="32"/>
        <v>0</v>
      </c>
      <c r="CB48" s="60">
        <f t="shared" ref="CB48:CB56" si="87">IF(SUM(BY48:CA48)=9, 1, 0)</f>
        <v>0</v>
      </c>
      <c r="CD48" s="60">
        <f t="shared" si="34"/>
        <v>0</v>
      </c>
      <c r="CE48" s="60">
        <f t="shared" si="35"/>
        <v>6</v>
      </c>
      <c r="CF48" s="60">
        <f t="shared" si="36"/>
        <v>0</v>
      </c>
      <c r="CG48" s="60">
        <f t="shared" si="37"/>
        <v>0</v>
      </c>
      <c r="CH48" s="60">
        <f t="shared" si="38"/>
        <v>0</v>
      </c>
      <c r="CI48" s="60">
        <f t="shared" si="39"/>
        <v>7</v>
      </c>
      <c r="CJ48" s="60">
        <f t="shared" si="40"/>
        <v>0</v>
      </c>
      <c r="CK48" s="60">
        <f t="shared" ref="CK48:CK56" si="88">IF(SUM(CH48:CJ48)=9, 1, 0)</f>
        <v>0</v>
      </c>
      <c r="CM48" s="60">
        <f t="shared" si="42"/>
        <v>0</v>
      </c>
      <c r="CN48" s="60">
        <f t="shared" si="43"/>
        <v>6</v>
      </c>
      <c r="CO48" s="60">
        <f t="shared" si="44"/>
        <v>0</v>
      </c>
      <c r="CP48" s="60">
        <f t="shared" si="45"/>
        <v>0</v>
      </c>
      <c r="CQ48" s="60">
        <f t="shared" si="46"/>
        <v>0</v>
      </c>
      <c r="CR48" s="60">
        <f t="shared" si="47"/>
        <v>7</v>
      </c>
      <c r="CS48" s="60">
        <f t="shared" si="48"/>
        <v>0</v>
      </c>
      <c r="CT48" s="60">
        <f t="shared" ref="CT48:CT56" si="89">IF(SUM(CQ48:CS48)=9, 1, 0)</f>
        <v>0</v>
      </c>
      <c r="CV48" s="60">
        <f t="shared" si="50"/>
        <v>0</v>
      </c>
      <c r="CW48" s="60">
        <f t="shared" si="51"/>
        <v>6</v>
      </c>
      <c r="CX48" s="60">
        <f t="shared" si="52"/>
        <v>0</v>
      </c>
      <c r="CY48" s="60">
        <f t="shared" si="53"/>
        <v>0</v>
      </c>
      <c r="CZ48" s="60">
        <f t="shared" si="54"/>
        <v>0</v>
      </c>
      <c r="DA48" s="60">
        <f t="shared" si="55"/>
        <v>7</v>
      </c>
      <c r="DB48" s="60">
        <f t="shared" si="56"/>
        <v>0</v>
      </c>
      <c r="DC48" s="60">
        <f t="shared" ref="DC48:DC56" si="90">IF(SUM(CZ48:DB48)=9, 1, 0)</f>
        <v>0</v>
      </c>
      <c r="DE48" s="60">
        <f t="shared" si="58"/>
        <v>0</v>
      </c>
      <c r="DF48" s="60">
        <f t="shared" si="59"/>
        <v>6</v>
      </c>
      <c r="DG48" s="60">
        <f t="shared" si="60"/>
        <v>0</v>
      </c>
      <c r="DH48" s="60">
        <f t="shared" si="61"/>
        <v>0</v>
      </c>
      <c r="DI48" s="60">
        <f t="shared" si="62"/>
        <v>0</v>
      </c>
      <c r="DJ48" s="60">
        <f t="shared" si="63"/>
        <v>7</v>
      </c>
      <c r="DK48" s="60">
        <f t="shared" si="64"/>
        <v>0</v>
      </c>
      <c r="DL48" s="60">
        <f t="shared" ref="DL48:DL56" si="91">IF(SUM(DI48:DK48)=9, 1, 0)</f>
        <v>0</v>
      </c>
      <c r="DN48" s="60">
        <f t="shared" si="66"/>
        <v>0</v>
      </c>
      <c r="DO48" s="60">
        <f t="shared" si="67"/>
        <v>0</v>
      </c>
      <c r="DP48" s="60">
        <f t="shared" si="68"/>
        <v>0</v>
      </c>
      <c r="DQ48" s="60">
        <f t="shared" si="69"/>
        <v>0</v>
      </c>
      <c r="DR48" s="60">
        <f t="shared" si="70"/>
        <v>0</v>
      </c>
      <c r="DS48" s="60">
        <f t="shared" si="71"/>
        <v>0</v>
      </c>
      <c r="DU48" s="60">
        <f t="shared" si="72"/>
        <v>0</v>
      </c>
      <c r="DV48" s="60">
        <f t="shared" si="73"/>
        <v>0</v>
      </c>
      <c r="DW48" s="60">
        <f t="shared" si="74"/>
        <v>0</v>
      </c>
      <c r="DX48" s="60">
        <f t="shared" si="75"/>
        <v>0</v>
      </c>
      <c r="DY48" s="60">
        <f t="shared" si="76"/>
        <v>0</v>
      </c>
      <c r="DZ48" s="60">
        <f t="shared" si="77"/>
        <v>0</v>
      </c>
      <c r="EB48" s="60">
        <f t="shared" si="78"/>
        <v>0</v>
      </c>
      <c r="EC48" s="60">
        <f t="shared" si="79"/>
        <v>0</v>
      </c>
      <c r="ED48" s="60">
        <f t="shared" si="80"/>
        <v>0</v>
      </c>
      <c r="EE48" s="60">
        <f t="shared" si="81"/>
        <v>0</v>
      </c>
      <c r="EF48" s="60">
        <f t="shared" si="82"/>
        <v>0</v>
      </c>
      <c r="EG48" s="60">
        <f t="shared" si="83"/>
        <v>0</v>
      </c>
    </row>
    <row r="49" spans="1:137" ht="12" customHeight="1" thickBot="1" x14ac:dyDescent="0.35">
      <c r="A49" s="13">
        <v>43</v>
      </c>
      <c r="B49" s="343"/>
      <c r="C49" s="344"/>
      <c r="D49" s="346"/>
      <c r="E49" s="346"/>
      <c r="F49" s="346"/>
      <c r="G49" s="15"/>
      <c r="H49" s="318"/>
      <c r="I49" s="319"/>
      <c r="J49" s="318"/>
      <c r="K49" s="319"/>
      <c r="L49" s="13">
        <v>93</v>
      </c>
      <c r="M49" s="318"/>
      <c r="N49" s="345"/>
      <c r="O49" s="319"/>
      <c r="P49" s="346"/>
      <c r="Q49" s="346"/>
      <c r="R49" s="318"/>
      <c r="S49" s="345"/>
      <c r="T49" s="319"/>
      <c r="U49" s="343"/>
      <c r="V49" s="344"/>
      <c r="W49" s="318"/>
      <c r="X49" s="319"/>
      <c r="Z49" s="153"/>
      <c r="AA49" s="340"/>
      <c r="AB49" s="341"/>
      <c r="AC49" s="341"/>
      <c r="AD49" s="341"/>
      <c r="AE49" s="341"/>
      <c r="AF49" s="341"/>
      <c r="AG49" s="341"/>
      <c r="AH49" s="341"/>
      <c r="AI49" s="341"/>
      <c r="AJ49" s="341"/>
      <c r="AK49" s="341"/>
      <c r="AL49" s="341"/>
      <c r="AM49" s="342"/>
      <c r="AN49" s="17"/>
      <c r="AO49" s="154"/>
      <c r="AQ49" s="16">
        <f t="shared" si="0"/>
        <v>0</v>
      </c>
      <c r="AR49" s="16">
        <f t="shared" si="1"/>
        <v>6</v>
      </c>
      <c r="AS49" s="16">
        <f t="shared" si="2"/>
        <v>0</v>
      </c>
      <c r="AT49" s="16">
        <f t="shared" si="3"/>
        <v>0</v>
      </c>
      <c r="AU49" s="16">
        <f t="shared" si="4"/>
        <v>0</v>
      </c>
      <c r="AV49" s="16">
        <f t="shared" si="5"/>
        <v>7</v>
      </c>
      <c r="AW49" s="16">
        <f t="shared" si="6"/>
        <v>0</v>
      </c>
      <c r="AX49" s="16">
        <f t="shared" si="7"/>
        <v>0</v>
      </c>
      <c r="AZ49" s="16">
        <f t="shared" si="8"/>
        <v>0</v>
      </c>
      <c r="BA49" s="16">
        <f t="shared" si="9"/>
        <v>0</v>
      </c>
      <c r="BC49" s="60">
        <f t="shared" si="10"/>
        <v>0</v>
      </c>
      <c r="BD49" s="60">
        <f t="shared" si="11"/>
        <v>6</v>
      </c>
      <c r="BE49" s="60">
        <f t="shared" si="12"/>
        <v>0</v>
      </c>
      <c r="BF49" s="60">
        <f t="shared" si="13"/>
        <v>0</v>
      </c>
      <c r="BG49" s="60">
        <f t="shared" si="14"/>
        <v>0</v>
      </c>
      <c r="BH49" s="60">
        <f>COUNTIF($P49:$V49, "")</f>
        <v>7</v>
      </c>
      <c r="BI49" s="60">
        <f t="shared" si="16"/>
        <v>0</v>
      </c>
      <c r="BJ49" s="60">
        <f t="shared" si="17"/>
        <v>0</v>
      </c>
      <c r="BL49" s="60">
        <f t="shared" si="18"/>
        <v>0</v>
      </c>
      <c r="BM49" s="60">
        <f t="shared" si="19"/>
        <v>6</v>
      </c>
      <c r="BN49" s="60">
        <f t="shared" si="20"/>
        <v>0</v>
      </c>
      <c r="BO49" s="60">
        <f t="shared" si="21"/>
        <v>0</v>
      </c>
      <c r="BP49" s="60">
        <f t="shared" si="22"/>
        <v>0</v>
      </c>
      <c r="BQ49" s="60">
        <f>COUNTIF($P49:$V49, "")</f>
        <v>7</v>
      </c>
      <c r="BR49" s="60">
        <f t="shared" si="24"/>
        <v>0</v>
      </c>
      <c r="BS49" s="60">
        <f t="shared" si="86"/>
        <v>0</v>
      </c>
      <c r="BU49" s="60">
        <f t="shared" si="26"/>
        <v>0</v>
      </c>
      <c r="BV49" s="60">
        <f t="shared" si="27"/>
        <v>6</v>
      </c>
      <c r="BW49" s="60">
        <f t="shared" si="28"/>
        <v>0</v>
      </c>
      <c r="BX49" s="60">
        <f t="shared" si="29"/>
        <v>0</v>
      </c>
      <c r="BY49" s="60">
        <f t="shared" si="30"/>
        <v>0</v>
      </c>
      <c r="BZ49" s="60">
        <f>COUNTIF($P49:$V49, "")</f>
        <v>7</v>
      </c>
      <c r="CA49" s="60">
        <f t="shared" si="32"/>
        <v>0</v>
      </c>
      <c r="CB49" s="60">
        <f t="shared" si="87"/>
        <v>0</v>
      </c>
      <c r="CD49" s="60">
        <f t="shared" si="34"/>
        <v>0</v>
      </c>
      <c r="CE49" s="60">
        <f t="shared" si="35"/>
        <v>6</v>
      </c>
      <c r="CF49" s="60">
        <f t="shared" si="36"/>
        <v>0</v>
      </c>
      <c r="CG49" s="60">
        <f t="shared" si="37"/>
        <v>0</v>
      </c>
      <c r="CH49" s="60">
        <f t="shared" si="38"/>
        <v>0</v>
      </c>
      <c r="CI49" s="60">
        <f>COUNTIF($P49:$V49, "")</f>
        <v>7</v>
      </c>
      <c r="CJ49" s="60">
        <f t="shared" si="40"/>
        <v>0</v>
      </c>
      <c r="CK49" s="60">
        <f t="shared" si="88"/>
        <v>0</v>
      </c>
      <c r="CM49" s="60">
        <f t="shared" si="42"/>
        <v>0</v>
      </c>
      <c r="CN49" s="60">
        <f t="shared" si="43"/>
        <v>6</v>
      </c>
      <c r="CO49" s="60">
        <f t="shared" si="44"/>
        <v>0</v>
      </c>
      <c r="CP49" s="60">
        <f t="shared" si="45"/>
        <v>0</v>
      </c>
      <c r="CQ49" s="60">
        <f t="shared" si="46"/>
        <v>0</v>
      </c>
      <c r="CR49" s="60">
        <f>COUNTIF($P49:$V49, "")</f>
        <v>7</v>
      </c>
      <c r="CS49" s="60">
        <f t="shared" si="48"/>
        <v>0</v>
      </c>
      <c r="CT49" s="60">
        <f t="shared" si="89"/>
        <v>0</v>
      </c>
      <c r="CV49" s="60">
        <f t="shared" si="50"/>
        <v>0</v>
      </c>
      <c r="CW49" s="60">
        <f t="shared" si="51"/>
        <v>6</v>
      </c>
      <c r="CX49" s="60">
        <f t="shared" si="52"/>
        <v>0</v>
      </c>
      <c r="CY49" s="60">
        <f t="shared" si="53"/>
        <v>0</v>
      </c>
      <c r="CZ49" s="60">
        <f t="shared" si="54"/>
        <v>0</v>
      </c>
      <c r="DA49" s="60">
        <f>COUNTIF($P49:$V49, "")</f>
        <v>7</v>
      </c>
      <c r="DB49" s="60">
        <f t="shared" si="56"/>
        <v>0</v>
      </c>
      <c r="DC49" s="60">
        <f t="shared" si="90"/>
        <v>0</v>
      </c>
      <c r="DE49" s="60">
        <f t="shared" si="58"/>
        <v>0</v>
      </c>
      <c r="DF49" s="60">
        <f t="shared" si="59"/>
        <v>6</v>
      </c>
      <c r="DG49" s="60">
        <f t="shared" si="60"/>
        <v>0</v>
      </c>
      <c r="DH49" s="60">
        <f t="shared" si="61"/>
        <v>0</v>
      </c>
      <c r="DI49" s="60">
        <f t="shared" si="62"/>
        <v>0</v>
      </c>
      <c r="DJ49" s="60">
        <f>COUNTIF($P49:$V49, "")</f>
        <v>7</v>
      </c>
      <c r="DK49" s="60">
        <f t="shared" si="64"/>
        <v>0</v>
      </c>
      <c r="DL49" s="60">
        <f t="shared" si="91"/>
        <v>0</v>
      </c>
      <c r="DN49" s="60">
        <f t="shared" si="66"/>
        <v>0</v>
      </c>
      <c r="DO49" s="60">
        <f>IF($D49="L", 1, 0)</f>
        <v>0</v>
      </c>
      <c r="DP49" s="60">
        <f t="shared" si="68"/>
        <v>0</v>
      </c>
      <c r="DQ49" s="60">
        <f t="shared" si="69"/>
        <v>0</v>
      </c>
      <c r="DR49" s="60">
        <f t="shared" si="70"/>
        <v>0</v>
      </c>
      <c r="DS49" s="60">
        <f>IF(SUM(DQ49:DR49)=2, 1, 0)</f>
        <v>0</v>
      </c>
      <c r="DU49" s="60">
        <f t="shared" si="72"/>
        <v>0</v>
      </c>
      <c r="DV49" s="60">
        <f t="shared" si="73"/>
        <v>0</v>
      </c>
      <c r="DW49" s="60">
        <f t="shared" si="74"/>
        <v>0</v>
      </c>
      <c r="DX49" s="60">
        <f t="shared" si="75"/>
        <v>0</v>
      </c>
      <c r="DY49" s="60">
        <f t="shared" si="76"/>
        <v>0</v>
      </c>
      <c r="DZ49" s="60">
        <f>IF(SUM(DX49:DY49)=2, 1, 0)</f>
        <v>0</v>
      </c>
      <c r="EB49" s="60">
        <f t="shared" si="78"/>
        <v>0</v>
      </c>
      <c r="EC49" s="60">
        <f t="shared" si="79"/>
        <v>0</v>
      </c>
      <c r="ED49" s="60">
        <f t="shared" si="80"/>
        <v>0</v>
      </c>
      <c r="EE49" s="60">
        <f t="shared" si="81"/>
        <v>0</v>
      </c>
      <c r="EF49" s="60">
        <f t="shared" si="82"/>
        <v>0</v>
      </c>
      <c r="EG49" s="60">
        <f>IF(SUM(EE49:EF49)=2, 1, 0)</f>
        <v>0</v>
      </c>
    </row>
    <row r="50" spans="1:137" ht="12" customHeight="1" x14ac:dyDescent="0.3">
      <c r="A50" s="13">
        <v>44</v>
      </c>
      <c r="B50" s="343"/>
      <c r="C50" s="344"/>
      <c r="D50" s="346"/>
      <c r="E50" s="346"/>
      <c r="F50" s="346"/>
      <c r="G50" s="15"/>
      <c r="H50" s="318"/>
      <c r="I50" s="319"/>
      <c r="J50" s="318"/>
      <c r="K50" s="319"/>
      <c r="L50" s="13">
        <v>94</v>
      </c>
      <c r="M50" s="318"/>
      <c r="N50" s="345"/>
      <c r="O50" s="319"/>
      <c r="P50" s="346"/>
      <c r="Q50" s="346"/>
      <c r="R50" s="318"/>
      <c r="S50" s="345"/>
      <c r="T50" s="319"/>
      <c r="U50" s="343"/>
      <c r="V50" s="344"/>
      <c r="W50" s="318"/>
      <c r="X50" s="319"/>
      <c r="Z50" s="153"/>
      <c r="AA50" s="17"/>
      <c r="AB50" s="17"/>
      <c r="AC50" s="32"/>
      <c r="AD50" s="17"/>
      <c r="AE50" s="31"/>
      <c r="AF50" s="17"/>
      <c r="AG50" s="17"/>
      <c r="AH50" s="17"/>
      <c r="AI50" s="17"/>
      <c r="AJ50" s="17"/>
      <c r="AK50" s="17"/>
      <c r="AL50" s="17"/>
      <c r="AM50" s="17"/>
      <c r="AN50" s="17"/>
      <c r="AO50" s="154"/>
      <c r="AQ50" s="16">
        <f t="shared" si="0"/>
        <v>0</v>
      </c>
      <c r="AR50" s="16">
        <f t="shared" si="1"/>
        <v>6</v>
      </c>
      <c r="AS50" s="16">
        <f t="shared" si="2"/>
        <v>0</v>
      </c>
      <c r="AT50" s="16">
        <f t="shared" si="3"/>
        <v>0</v>
      </c>
      <c r="AU50" s="16">
        <f t="shared" si="4"/>
        <v>0</v>
      </c>
      <c r="AV50" s="16">
        <f t="shared" si="5"/>
        <v>7</v>
      </c>
      <c r="AW50" s="16">
        <f t="shared" si="6"/>
        <v>0</v>
      </c>
      <c r="AX50" s="16">
        <f>IF(SUM(AU50:AW50)=9, 1, 0)</f>
        <v>0</v>
      </c>
      <c r="AZ50" s="16">
        <f t="shared" si="8"/>
        <v>0</v>
      </c>
      <c r="BA50" s="16">
        <f t="shared" si="9"/>
        <v>0</v>
      </c>
      <c r="BC50" s="60">
        <f t="shared" si="10"/>
        <v>0</v>
      </c>
      <c r="BD50" s="60">
        <f t="shared" si="11"/>
        <v>6</v>
      </c>
      <c r="BE50" s="60">
        <f t="shared" si="12"/>
        <v>0</v>
      </c>
      <c r="BF50" s="60">
        <f t="shared" si="13"/>
        <v>0</v>
      </c>
      <c r="BG50" s="60">
        <f t="shared" si="14"/>
        <v>0</v>
      </c>
      <c r="BH50" s="60">
        <f t="shared" si="15"/>
        <v>7</v>
      </c>
      <c r="BI50" s="60">
        <f t="shared" si="16"/>
        <v>0</v>
      </c>
      <c r="BJ50" s="60">
        <f t="shared" si="17"/>
        <v>0</v>
      </c>
      <c r="BL50" s="60">
        <f t="shared" si="18"/>
        <v>0</v>
      </c>
      <c r="BM50" s="60">
        <f t="shared" si="19"/>
        <v>6</v>
      </c>
      <c r="BN50" s="60">
        <f t="shared" si="20"/>
        <v>0</v>
      </c>
      <c r="BO50" s="60">
        <f t="shared" si="21"/>
        <v>0</v>
      </c>
      <c r="BP50" s="60">
        <f t="shared" si="22"/>
        <v>0</v>
      </c>
      <c r="BQ50" s="60">
        <f t="shared" si="23"/>
        <v>7</v>
      </c>
      <c r="BR50" s="60">
        <f t="shared" si="24"/>
        <v>0</v>
      </c>
      <c r="BS50" s="60">
        <f t="shared" si="86"/>
        <v>0</v>
      </c>
      <c r="BU50" s="60">
        <f t="shared" si="26"/>
        <v>0</v>
      </c>
      <c r="BV50" s="60">
        <f t="shared" si="27"/>
        <v>6</v>
      </c>
      <c r="BW50" s="60">
        <f t="shared" si="28"/>
        <v>0</v>
      </c>
      <c r="BX50" s="60">
        <f t="shared" si="29"/>
        <v>0</v>
      </c>
      <c r="BY50" s="60">
        <f t="shared" si="30"/>
        <v>0</v>
      </c>
      <c r="BZ50" s="60">
        <f t="shared" si="31"/>
        <v>7</v>
      </c>
      <c r="CA50" s="60">
        <f t="shared" si="32"/>
        <v>0</v>
      </c>
      <c r="CB50" s="60">
        <f t="shared" si="87"/>
        <v>0</v>
      </c>
      <c r="CD50" s="60">
        <f t="shared" si="34"/>
        <v>0</v>
      </c>
      <c r="CE50" s="60">
        <f t="shared" si="35"/>
        <v>6</v>
      </c>
      <c r="CF50" s="60">
        <f t="shared" si="36"/>
        <v>0</v>
      </c>
      <c r="CG50" s="60">
        <f t="shared" si="37"/>
        <v>0</v>
      </c>
      <c r="CH50" s="60">
        <f t="shared" si="38"/>
        <v>0</v>
      </c>
      <c r="CI50" s="60">
        <f t="shared" si="39"/>
        <v>7</v>
      </c>
      <c r="CJ50" s="60">
        <f t="shared" si="40"/>
        <v>0</v>
      </c>
      <c r="CK50" s="60">
        <f t="shared" si="88"/>
        <v>0</v>
      </c>
      <c r="CM50" s="60">
        <f t="shared" si="42"/>
        <v>0</v>
      </c>
      <c r="CN50" s="60">
        <f t="shared" si="43"/>
        <v>6</v>
      </c>
      <c r="CO50" s="60">
        <f t="shared" si="44"/>
        <v>0</v>
      </c>
      <c r="CP50" s="60">
        <f t="shared" si="45"/>
        <v>0</v>
      </c>
      <c r="CQ50" s="60">
        <f t="shared" si="46"/>
        <v>0</v>
      </c>
      <c r="CR50" s="60">
        <f t="shared" si="47"/>
        <v>7</v>
      </c>
      <c r="CS50" s="60">
        <f t="shared" si="48"/>
        <v>0</v>
      </c>
      <c r="CT50" s="60">
        <f t="shared" si="89"/>
        <v>0</v>
      </c>
      <c r="CV50" s="60">
        <f t="shared" si="50"/>
        <v>0</v>
      </c>
      <c r="CW50" s="60">
        <f t="shared" si="51"/>
        <v>6</v>
      </c>
      <c r="CX50" s="60">
        <f t="shared" si="52"/>
        <v>0</v>
      </c>
      <c r="CY50" s="60">
        <f t="shared" si="53"/>
        <v>0</v>
      </c>
      <c r="CZ50" s="60">
        <f t="shared" si="54"/>
        <v>0</v>
      </c>
      <c r="DA50" s="60">
        <f t="shared" si="55"/>
        <v>7</v>
      </c>
      <c r="DB50" s="60">
        <f t="shared" si="56"/>
        <v>0</v>
      </c>
      <c r="DC50" s="60">
        <f t="shared" si="90"/>
        <v>0</v>
      </c>
      <c r="DE50" s="60">
        <f t="shared" si="58"/>
        <v>0</v>
      </c>
      <c r="DF50" s="60">
        <f t="shared" si="59"/>
        <v>6</v>
      </c>
      <c r="DG50" s="60">
        <f t="shared" si="60"/>
        <v>0</v>
      </c>
      <c r="DH50" s="60">
        <f t="shared" si="61"/>
        <v>0</v>
      </c>
      <c r="DI50" s="60">
        <f t="shared" si="62"/>
        <v>0</v>
      </c>
      <c r="DJ50" s="60">
        <f t="shared" si="63"/>
        <v>7</v>
      </c>
      <c r="DK50" s="60">
        <f t="shared" si="64"/>
        <v>0</v>
      </c>
      <c r="DL50" s="60">
        <f t="shared" si="91"/>
        <v>0</v>
      </c>
      <c r="DN50" s="60">
        <f t="shared" si="66"/>
        <v>0</v>
      </c>
      <c r="DO50" s="60">
        <f t="shared" si="67"/>
        <v>0</v>
      </c>
      <c r="DP50" s="60">
        <f t="shared" si="68"/>
        <v>0</v>
      </c>
      <c r="DQ50" s="60">
        <f t="shared" si="69"/>
        <v>0</v>
      </c>
      <c r="DR50" s="60">
        <f t="shared" si="70"/>
        <v>0</v>
      </c>
      <c r="DS50" s="60">
        <f t="shared" si="71"/>
        <v>0</v>
      </c>
      <c r="DU50" s="60">
        <f t="shared" si="72"/>
        <v>0</v>
      </c>
      <c r="DV50" s="60">
        <f t="shared" si="73"/>
        <v>0</v>
      </c>
      <c r="DW50" s="60">
        <f t="shared" si="74"/>
        <v>0</v>
      </c>
      <c r="DX50" s="60">
        <f t="shared" si="75"/>
        <v>0</v>
      </c>
      <c r="DY50" s="60">
        <f t="shared" si="76"/>
        <v>0</v>
      </c>
      <c r="DZ50" s="60">
        <f t="shared" ref="DZ50:DZ56" si="92">IF(SUM(DX50:DY50)=2, 1, 0)</f>
        <v>0</v>
      </c>
      <c r="EB50" s="60">
        <f t="shared" si="78"/>
        <v>0</v>
      </c>
      <c r="EC50" s="60">
        <f t="shared" si="79"/>
        <v>0</v>
      </c>
      <c r="ED50" s="60">
        <f t="shared" si="80"/>
        <v>0</v>
      </c>
      <c r="EE50" s="60">
        <f t="shared" si="81"/>
        <v>0</v>
      </c>
      <c r="EF50" s="60">
        <f t="shared" si="82"/>
        <v>0</v>
      </c>
      <c r="EG50" s="60">
        <f t="shared" ref="EG50:EG56" si="93">IF(SUM(EE50:EF50)=2, 1, 0)</f>
        <v>0</v>
      </c>
    </row>
    <row r="51" spans="1:137" ht="12" customHeight="1" x14ac:dyDescent="0.3">
      <c r="A51" s="13">
        <v>45</v>
      </c>
      <c r="B51" s="343"/>
      <c r="C51" s="344"/>
      <c r="D51" s="346"/>
      <c r="E51" s="346"/>
      <c r="F51" s="346"/>
      <c r="G51" s="15"/>
      <c r="H51" s="318"/>
      <c r="I51" s="319"/>
      <c r="J51" s="318"/>
      <c r="K51" s="319"/>
      <c r="L51" s="13">
        <v>95</v>
      </c>
      <c r="M51" s="318"/>
      <c r="N51" s="345"/>
      <c r="O51" s="319"/>
      <c r="P51" s="346"/>
      <c r="Q51" s="346"/>
      <c r="R51" s="318"/>
      <c r="S51" s="345"/>
      <c r="T51" s="319"/>
      <c r="U51" s="343"/>
      <c r="V51" s="344"/>
      <c r="W51" s="318"/>
      <c r="X51" s="319"/>
      <c r="Z51" s="153"/>
      <c r="AA51" s="17"/>
      <c r="AB51" s="17"/>
      <c r="AC51" s="17"/>
      <c r="AD51" s="17"/>
      <c r="AE51" s="31"/>
      <c r="AF51" s="17"/>
      <c r="AG51" s="17"/>
      <c r="AH51" s="17"/>
      <c r="AI51" s="17"/>
      <c r="AJ51" s="17"/>
      <c r="AK51" s="17"/>
      <c r="AL51" s="17"/>
      <c r="AM51" s="17"/>
      <c r="AN51" s="17"/>
      <c r="AO51" s="154"/>
      <c r="AQ51" s="16">
        <f t="shared" si="0"/>
        <v>0</v>
      </c>
      <c r="AR51" s="16">
        <f t="shared" si="1"/>
        <v>6</v>
      </c>
      <c r="AS51" s="16">
        <f t="shared" si="2"/>
        <v>0</v>
      </c>
      <c r="AT51" s="16">
        <f t="shared" si="3"/>
        <v>0</v>
      </c>
      <c r="AU51" s="16">
        <f t="shared" si="4"/>
        <v>0</v>
      </c>
      <c r="AV51" s="16">
        <f t="shared" si="5"/>
        <v>7</v>
      </c>
      <c r="AW51" s="16">
        <f t="shared" si="6"/>
        <v>0</v>
      </c>
      <c r="AX51" s="16">
        <f t="shared" si="7"/>
        <v>0</v>
      </c>
      <c r="AZ51" s="16">
        <f t="shared" si="8"/>
        <v>0</v>
      </c>
      <c r="BA51" s="16">
        <f t="shared" si="9"/>
        <v>0</v>
      </c>
      <c r="BC51" s="60">
        <f t="shared" si="10"/>
        <v>0</v>
      </c>
      <c r="BD51" s="60">
        <f t="shared" si="11"/>
        <v>6</v>
      </c>
      <c r="BE51" s="60">
        <f t="shared" si="12"/>
        <v>0</v>
      </c>
      <c r="BF51" s="60">
        <f t="shared" si="13"/>
        <v>0</v>
      </c>
      <c r="BG51" s="60">
        <f t="shared" si="14"/>
        <v>0</v>
      </c>
      <c r="BH51" s="60">
        <f t="shared" si="15"/>
        <v>7</v>
      </c>
      <c r="BI51" s="60">
        <f t="shared" si="16"/>
        <v>0</v>
      </c>
      <c r="BJ51" s="60">
        <f t="shared" si="17"/>
        <v>0</v>
      </c>
      <c r="BL51" s="60">
        <f t="shared" si="18"/>
        <v>0</v>
      </c>
      <c r="BM51" s="60">
        <f t="shared" si="19"/>
        <v>6</v>
      </c>
      <c r="BN51" s="60">
        <f t="shared" si="20"/>
        <v>0</v>
      </c>
      <c r="BO51" s="60">
        <f t="shared" si="21"/>
        <v>0</v>
      </c>
      <c r="BP51" s="60">
        <f t="shared" si="22"/>
        <v>0</v>
      </c>
      <c r="BQ51" s="60">
        <f t="shared" si="23"/>
        <v>7</v>
      </c>
      <c r="BR51" s="60">
        <f t="shared" si="24"/>
        <v>0</v>
      </c>
      <c r="BS51" s="60">
        <f t="shared" si="86"/>
        <v>0</v>
      </c>
      <c r="BU51" s="60">
        <f t="shared" si="26"/>
        <v>0</v>
      </c>
      <c r="BV51" s="60">
        <f t="shared" si="27"/>
        <v>6</v>
      </c>
      <c r="BW51" s="60">
        <f t="shared" si="28"/>
        <v>0</v>
      </c>
      <c r="BX51" s="60">
        <f t="shared" si="29"/>
        <v>0</v>
      </c>
      <c r="BY51" s="60">
        <f t="shared" si="30"/>
        <v>0</v>
      </c>
      <c r="BZ51" s="60">
        <f t="shared" si="31"/>
        <v>7</v>
      </c>
      <c r="CA51" s="60">
        <f t="shared" si="32"/>
        <v>0</v>
      </c>
      <c r="CB51" s="60">
        <f t="shared" si="87"/>
        <v>0</v>
      </c>
      <c r="CD51" s="60">
        <f t="shared" si="34"/>
        <v>0</v>
      </c>
      <c r="CE51" s="60">
        <f t="shared" si="35"/>
        <v>6</v>
      </c>
      <c r="CF51" s="60">
        <f t="shared" si="36"/>
        <v>0</v>
      </c>
      <c r="CG51" s="60">
        <f t="shared" si="37"/>
        <v>0</v>
      </c>
      <c r="CH51" s="60">
        <f t="shared" si="38"/>
        <v>0</v>
      </c>
      <c r="CI51" s="60">
        <f t="shared" si="39"/>
        <v>7</v>
      </c>
      <c r="CJ51" s="60">
        <f t="shared" si="40"/>
        <v>0</v>
      </c>
      <c r="CK51" s="60">
        <f t="shared" si="88"/>
        <v>0</v>
      </c>
      <c r="CM51" s="60">
        <f t="shared" si="42"/>
        <v>0</v>
      </c>
      <c r="CN51" s="60">
        <f t="shared" si="43"/>
        <v>6</v>
      </c>
      <c r="CO51" s="60">
        <f t="shared" si="44"/>
        <v>0</v>
      </c>
      <c r="CP51" s="60">
        <f t="shared" si="45"/>
        <v>0</v>
      </c>
      <c r="CQ51" s="60">
        <f t="shared" si="46"/>
        <v>0</v>
      </c>
      <c r="CR51" s="60">
        <f t="shared" si="47"/>
        <v>7</v>
      </c>
      <c r="CS51" s="60">
        <f>IF($W51="D", 1, 0)</f>
        <v>0</v>
      </c>
      <c r="CT51" s="60">
        <f t="shared" si="89"/>
        <v>0</v>
      </c>
      <c r="CV51" s="60">
        <f t="shared" si="50"/>
        <v>0</v>
      </c>
      <c r="CW51" s="60">
        <f t="shared" si="51"/>
        <v>6</v>
      </c>
      <c r="CX51" s="60">
        <f t="shared" si="52"/>
        <v>0</v>
      </c>
      <c r="CY51" s="60">
        <f t="shared" si="53"/>
        <v>0</v>
      </c>
      <c r="CZ51" s="60">
        <f t="shared" si="54"/>
        <v>0</v>
      </c>
      <c r="DA51" s="60">
        <f t="shared" si="55"/>
        <v>7</v>
      </c>
      <c r="DB51" s="60">
        <f t="shared" si="56"/>
        <v>0</v>
      </c>
      <c r="DC51" s="60">
        <f t="shared" si="90"/>
        <v>0</v>
      </c>
      <c r="DE51" s="60">
        <f t="shared" si="58"/>
        <v>0</v>
      </c>
      <c r="DF51" s="60">
        <f t="shared" si="59"/>
        <v>6</v>
      </c>
      <c r="DG51" s="60">
        <f t="shared" si="60"/>
        <v>0</v>
      </c>
      <c r="DH51" s="60">
        <f t="shared" si="61"/>
        <v>0</v>
      </c>
      <c r="DI51" s="60">
        <f t="shared" si="62"/>
        <v>0</v>
      </c>
      <c r="DJ51" s="60">
        <f t="shared" si="63"/>
        <v>7</v>
      </c>
      <c r="DK51" s="60">
        <f t="shared" si="64"/>
        <v>0</v>
      </c>
      <c r="DL51" s="60">
        <f t="shared" si="91"/>
        <v>0</v>
      </c>
      <c r="DN51" s="60">
        <f t="shared" si="66"/>
        <v>0</v>
      </c>
      <c r="DO51" s="60">
        <f t="shared" si="67"/>
        <v>0</v>
      </c>
      <c r="DP51" s="60">
        <f t="shared" si="68"/>
        <v>0</v>
      </c>
      <c r="DQ51" s="60">
        <f t="shared" si="69"/>
        <v>0</v>
      </c>
      <c r="DR51" s="60">
        <f t="shared" si="70"/>
        <v>0</v>
      </c>
      <c r="DS51" s="60">
        <f t="shared" si="71"/>
        <v>0</v>
      </c>
      <c r="DU51" s="60">
        <f t="shared" si="72"/>
        <v>0</v>
      </c>
      <c r="DV51" s="60">
        <f t="shared" si="73"/>
        <v>0</v>
      </c>
      <c r="DW51" s="60">
        <f t="shared" si="74"/>
        <v>0</v>
      </c>
      <c r="DX51" s="60">
        <f t="shared" si="75"/>
        <v>0</v>
      </c>
      <c r="DY51" s="60">
        <f t="shared" si="76"/>
        <v>0</v>
      </c>
      <c r="DZ51" s="60">
        <f t="shared" si="92"/>
        <v>0</v>
      </c>
      <c r="EB51" s="60">
        <f t="shared" si="78"/>
        <v>0</v>
      </c>
      <c r="EC51" s="60">
        <f t="shared" si="79"/>
        <v>0</v>
      </c>
      <c r="ED51" s="60">
        <f t="shared" si="80"/>
        <v>0</v>
      </c>
      <c r="EE51" s="60">
        <f t="shared" si="81"/>
        <v>0</v>
      </c>
      <c r="EF51" s="60">
        <f t="shared" si="82"/>
        <v>0</v>
      </c>
      <c r="EG51" s="60">
        <f t="shared" si="93"/>
        <v>0</v>
      </c>
    </row>
    <row r="52" spans="1:137" ht="12" customHeight="1" x14ac:dyDescent="0.3">
      <c r="A52" s="13">
        <v>46</v>
      </c>
      <c r="B52" s="343"/>
      <c r="C52" s="344"/>
      <c r="D52" s="346"/>
      <c r="E52" s="346"/>
      <c r="F52" s="346"/>
      <c r="G52" s="15"/>
      <c r="H52" s="318"/>
      <c r="I52" s="319"/>
      <c r="J52" s="318"/>
      <c r="K52" s="319"/>
      <c r="L52" s="13">
        <v>96</v>
      </c>
      <c r="M52" s="318"/>
      <c r="N52" s="345"/>
      <c r="O52" s="319"/>
      <c r="P52" s="346"/>
      <c r="Q52" s="346"/>
      <c r="R52" s="318"/>
      <c r="S52" s="345"/>
      <c r="T52" s="319"/>
      <c r="U52" s="343"/>
      <c r="V52" s="344"/>
      <c r="W52" s="318"/>
      <c r="X52" s="319"/>
      <c r="Z52" s="153"/>
      <c r="AA52" s="17"/>
      <c r="AB52" s="17"/>
      <c r="AC52" s="17"/>
      <c r="AD52" s="17"/>
      <c r="AE52" s="31"/>
      <c r="AF52" s="17"/>
      <c r="AG52" s="17"/>
      <c r="AH52" s="17"/>
      <c r="AI52" s="17"/>
      <c r="AJ52" s="17"/>
      <c r="AK52" s="17"/>
      <c r="AL52" s="17"/>
      <c r="AM52" s="17"/>
      <c r="AN52" s="17"/>
      <c r="AO52" s="154"/>
      <c r="AQ52" s="16">
        <f t="shared" si="0"/>
        <v>0</v>
      </c>
      <c r="AR52" s="16">
        <f t="shared" si="1"/>
        <v>6</v>
      </c>
      <c r="AS52" s="16">
        <f t="shared" si="2"/>
        <v>0</v>
      </c>
      <c r="AT52" s="16">
        <f t="shared" si="3"/>
        <v>0</v>
      </c>
      <c r="AU52" s="16">
        <f t="shared" si="4"/>
        <v>0</v>
      </c>
      <c r="AV52" s="16">
        <f t="shared" si="5"/>
        <v>7</v>
      </c>
      <c r="AW52" s="16">
        <f t="shared" si="6"/>
        <v>0</v>
      </c>
      <c r="AX52" s="16">
        <f t="shared" si="7"/>
        <v>0</v>
      </c>
      <c r="AZ52" s="16">
        <f t="shared" si="8"/>
        <v>0</v>
      </c>
      <c r="BA52" s="16">
        <f t="shared" si="9"/>
        <v>0</v>
      </c>
      <c r="BC52" s="60">
        <f t="shared" si="10"/>
        <v>0</v>
      </c>
      <c r="BD52" s="60">
        <f t="shared" si="11"/>
        <v>6</v>
      </c>
      <c r="BE52" s="60">
        <f t="shared" si="12"/>
        <v>0</v>
      </c>
      <c r="BF52" s="60">
        <f t="shared" si="13"/>
        <v>0</v>
      </c>
      <c r="BG52" s="60">
        <f t="shared" si="14"/>
        <v>0</v>
      </c>
      <c r="BH52" s="60">
        <f t="shared" si="15"/>
        <v>7</v>
      </c>
      <c r="BI52" s="60">
        <f t="shared" si="16"/>
        <v>0</v>
      </c>
      <c r="BJ52" s="60">
        <f t="shared" si="17"/>
        <v>0</v>
      </c>
      <c r="BL52" s="60">
        <f t="shared" si="18"/>
        <v>0</v>
      </c>
      <c r="BM52" s="60">
        <f t="shared" si="19"/>
        <v>6</v>
      </c>
      <c r="BN52" s="60">
        <f t="shared" si="20"/>
        <v>0</v>
      </c>
      <c r="BO52" s="60">
        <f t="shared" si="21"/>
        <v>0</v>
      </c>
      <c r="BP52" s="60">
        <f t="shared" si="22"/>
        <v>0</v>
      </c>
      <c r="BQ52" s="60">
        <f t="shared" si="23"/>
        <v>7</v>
      </c>
      <c r="BR52" s="60">
        <f t="shared" si="24"/>
        <v>0</v>
      </c>
      <c r="BS52" s="60">
        <f t="shared" si="86"/>
        <v>0</v>
      </c>
      <c r="BU52" s="60">
        <f t="shared" si="26"/>
        <v>0</v>
      </c>
      <c r="BV52" s="60">
        <f t="shared" si="27"/>
        <v>6</v>
      </c>
      <c r="BW52" s="60">
        <f t="shared" si="28"/>
        <v>0</v>
      </c>
      <c r="BX52" s="60">
        <f t="shared" si="29"/>
        <v>0</v>
      </c>
      <c r="BY52" s="60">
        <f t="shared" si="30"/>
        <v>0</v>
      </c>
      <c r="BZ52" s="60">
        <f t="shared" si="31"/>
        <v>7</v>
      </c>
      <c r="CA52" s="60">
        <f>IF($W52="BR", 1, 0)</f>
        <v>0</v>
      </c>
      <c r="CB52" s="60">
        <f t="shared" si="87"/>
        <v>0</v>
      </c>
      <c r="CD52" s="60">
        <f t="shared" si="34"/>
        <v>0</v>
      </c>
      <c r="CE52" s="60">
        <f t="shared" si="35"/>
        <v>6</v>
      </c>
      <c r="CF52" s="60">
        <f t="shared" si="36"/>
        <v>0</v>
      </c>
      <c r="CG52" s="60">
        <f t="shared" si="37"/>
        <v>0</v>
      </c>
      <c r="CH52" s="60">
        <f t="shared" si="38"/>
        <v>0</v>
      </c>
      <c r="CI52" s="60">
        <f t="shared" si="39"/>
        <v>7</v>
      </c>
      <c r="CJ52" s="60">
        <f>IF($W52="EL", 1, 0)</f>
        <v>0</v>
      </c>
      <c r="CK52" s="60">
        <f t="shared" si="88"/>
        <v>0</v>
      </c>
      <c r="CM52" s="60">
        <f t="shared" si="42"/>
        <v>0</v>
      </c>
      <c r="CN52" s="60">
        <f t="shared" si="43"/>
        <v>6</v>
      </c>
      <c r="CO52" s="60">
        <f t="shared" si="44"/>
        <v>0</v>
      </c>
      <c r="CP52" s="60">
        <f t="shared" si="45"/>
        <v>0</v>
      </c>
      <c r="CQ52" s="60">
        <f t="shared" si="46"/>
        <v>0</v>
      </c>
      <c r="CR52" s="60">
        <f t="shared" si="47"/>
        <v>7</v>
      </c>
      <c r="CS52" s="60">
        <f t="shared" si="48"/>
        <v>0</v>
      </c>
      <c r="CT52" s="60">
        <f t="shared" si="89"/>
        <v>0</v>
      </c>
      <c r="CV52" s="60">
        <f t="shared" si="50"/>
        <v>0</v>
      </c>
      <c r="CW52" s="60">
        <f t="shared" si="51"/>
        <v>6</v>
      </c>
      <c r="CX52" s="60">
        <f t="shared" si="52"/>
        <v>0</v>
      </c>
      <c r="CY52" s="60">
        <f t="shared" si="53"/>
        <v>0</v>
      </c>
      <c r="CZ52" s="60">
        <f t="shared" si="54"/>
        <v>0</v>
      </c>
      <c r="DA52" s="60">
        <f t="shared" si="55"/>
        <v>7</v>
      </c>
      <c r="DB52" s="60">
        <f t="shared" si="56"/>
        <v>0</v>
      </c>
      <c r="DC52" s="60">
        <f t="shared" si="90"/>
        <v>0</v>
      </c>
      <c r="DE52" s="60">
        <f t="shared" si="58"/>
        <v>0</v>
      </c>
      <c r="DF52" s="60">
        <f t="shared" si="59"/>
        <v>6</v>
      </c>
      <c r="DG52" s="60">
        <f t="shared" si="60"/>
        <v>0</v>
      </c>
      <c r="DH52" s="60">
        <f t="shared" si="61"/>
        <v>0</v>
      </c>
      <c r="DI52" s="60">
        <f t="shared" si="62"/>
        <v>0</v>
      </c>
      <c r="DJ52" s="60">
        <f t="shared" si="63"/>
        <v>7</v>
      </c>
      <c r="DK52" s="60">
        <f t="shared" si="64"/>
        <v>0</v>
      </c>
      <c r="DL52" s="60">
        <f t="shared" si="91"/>
        <v>0</v>
      </c>
      <c r="DN52" s="60">
        <f t="shared" si="66"/>
        <v>0</v>
      </c>
      <c r="DO52" s="60">
        <f t="shared" si="67"/>
        <v>0</v>
      </c>
      <c r="DP52" s="60">
        <f t="shared" si="68"/>
        <v>0</v>
      </c>
      <c r="DQ52" s="60">
        <f t="shared" si="69"/>
        <v>0</v>
      </c>
      <c r="DR52" s="60">
        <f t="shared" si="70"/>
        <v>0</v>
      </c>
      <c r="DS52" s="60">
        <f t="shared" si="71"/>
        <v>0</v>
      </c>
      <c r="DU52" s="60">
        <f t="shared" si="72"/>
        <v>0</v>
      </c>
      <c r="DV52" s="60">
        <f t="shared" si="73"/>
        <v>0</v>
      </c>
      <c r="DW52" s="60">
        <f t="shared" si="74"/>
        <v>0</v>
      </c>
      <c r="DX52" s="60">
        <f t="shared" si="75"/>
        <v>0</v>
      </c>
      <c r="DY52" s="60">
        <f t="shared" si="76"/>
        <v>0</v>
      </c>
      <c r="DZ52" s="60">
        <f t="shared" si="92"/>
        <v>0</v>
      </c>
      <c r="EB52" s="60">
        <f t="shared" si="78"/>
        <v>0</v>
      </c>
      <c r="EC52" s="60">
        <f t="shared" si="79"/>
        <v>0</v>
      </c>
      <c r="ED52" s="60">
        <f t="shared" si="80"/>
        <v>0</v>
      </c>
      <c r="EE52" s="60">
        <f t="shared" si="81"/>
        <v>0</v>
      </c>
      <c r="EF52" s="60">
        <f t="shared" si="82"/>
        <v>0</v>
      </c>
      <c r="EG52" s="60">
        <f t="shared" si="93"/>
        <v>0</v>
      </c>
    </row>
    <row r="53" spans="1:137" ht="12" customHeight="1" x14ac:dyDescent="0.3">
      <c r="A53" s="13">
        <v>47</v>
      </c>
      <c r="B53" s="343"/>
      <c r="C53" s="344"/>
      <c r="D53" s="346"/>
      <c r="E53" s="346"/>
      <c r="F53" s="346"/>
      <c r="G53" s="15"/>
      <c r="H53" s="318"/>
      <c r="I53" s="319"/>
      <c r="J53" s="318"/>
      <c r="K53" s="319"/>
      <c r="L53" s="13">
        <v>97</v>
      </c>
      <c r="M53" s="318"/>
      <c r="N53" s="345"/>
      <c r="O53" s="319"/>
      <c r="P53" s="346"/>
      <c r="Q53" s="346"/>
      <c r="R53" s="318"/>
      <c r="S53" s="345"/>
      <c r="T53" s="319"/>
      <c r="U53" s="343"/>
      <c r="V53" s="344"/>
      <c r="W53" s="318"/>
      <c r="X53" s="319"/>
      <c r="Z53" s="153"/>
      <c r="AA53" s="17"/>
      <c r="AB53" s="17"/>
      <c r="AC53" s="17"/>
      <c r="AD53" s="17"/>
      <c r="AE53" s="31"/>
      <c r="AF53" s="17"/>
      <c r="AG53" s="17"/>
      <c r="AH53" s="17"/>
      <c r="AI53" s="17"/>
      <c r="AJ53" s="17"/>
      <c r="AK53" s="17"/>
      <c r="AL53" s="17"/>
      <c r="AM53" s="17"/>
      <c r="AN53" s="17"/>
      <c r="AO53" s="154"/>
      <c r="AQ53" s="16">
        <f t="shared" si="0"/>
        <v>0</v>
      </c>
      <c r="AR53" s="16">
        <f t="shared" si="1"/>
        <v>6</v>
      </c>
      <c r="AS53" s="16">
        <f t="shared" si="2"/>
        <v>0</v>
      </c>
      <c r="AT53" s="16">
        <f t="shared" si="3"/>
        <v>0</v>
      </c>
      <c r="AU53" s="16">
        <f t="shared" si="4"/>
        <v>0</v>
      </c>
      <c r="AV53" s="16">
        <f t="shared" si="5"/>
        <v>7</v>
      </c>
      <c r="AW53" s="16">
        <f>IF(W53="S", 1, 0)</f>
        <v>0</v>
      </c>
      <c r="AX53" s="16">
        <f t="shared" si="7"/>
        <v>0</v>
      </c>
      <c r="AZ53" s="16">
        <f>IF(OR(B53="None", B53=""), 0, 1)</f>
        <v>0</v>
      </c>
      <c r="BA53" s="16">
        <f t="shared" si="9"/>
        <v>0</v>
      </c>
      <c r="BC53" s="60">
        <f t="shared" si="10"/>
        <v>0</v>
      </c>
      <c r="BD53" s="60">
        <f t="shared" si="11"/>
        <v>6</v>
      </c>
      <c r="BE53" s="60">
        <f t="shared" si="12"/>
        <v>0</v>
      </c>
      <c r="BF53" s="60">
        <f t="shared" si="13"/>
        <v>0</v>
      </c>
      <c r="BG53" s="60">
        <f t="shared" si="14"/>
        <v>0</v>
      </c>
      <c r="BH53" s="60">
        <f t="shared" si="15"/>
        <v>7</v>
      </c>
      <c r="BI53" s="60">
        <f t="shared" si="16"/>
        <v>0</v>
      </c>
      <c r="BJ53" s="60">
        <f t="shared" si="17"/>
        <v>0</v>
      </c>
      <c r="BL53" s="60">
        <f t="shared" si="18"/>
        <v>0</v>
      </c>
      <c r="BM53" s="60">
        <f t="shared" si="19"/>
        <v>6</v>
      </c>
      <c r="BN53" s="60">
        <f t="shared" si="20"/>
        <v>0</v>
      </c>
      <c r="BO53" s="60">
        <f t="shared" si="21"/>
        <v>0</v>
      </c>
      <c r="BP53" s="60">
        <f t="shared" si="22"/>
        <v>0</v>
      </c>
      <c r="BQ53" s="60">
        <f t="shared" si="23"/>
        <v>7</v>
      </c>
      <c r="BR53" s="60">
        <f t="shared" si="24"/>
        <v>0</v>
      </c>
      <c r="BS53" s="60">
        <f t="shared" si="86"/>
        <v>0</v>
      </c>
      <c r="BU53" s="60">
        <f t="shared" si="26"/>
        <v>0</v>
      </c>
      <c r="BV53" s="60">
        <f t="shared" si="27"/>
        <v>6</v>
      </c>
      <c r="BW53" s="60">
        <f t="shared" si="28"/>
        <v>0</v>
      </c>
      <c r="BX53" s="60">
        <f t="shared" si="29"/>
        <v>0</v>
      </c>
      <c r="BY53" s="60">
        <f t="shared" si="30"/>
        <v>0</v>
      </c>
      <c r="BZ53" s="60">
        <f t="shared" si="31"/>
        <v>7</v>
      </c>
      <c r="CA53" s="60">
        <f t="shared" si="32"/>
        <v>0</v>
      </c>
      <c r="CB53" s="60">
        <f t="shared" si="87"/>
        <v>0</v>
      </c>
      <c r="CD53" s="60">
        <f t="shared" si="34"/>
        <v>0</v>
      </c>
      <c r="CE53" s="60">
        <f t="shared" si="35"/>
        <v>6</v>
      </c>
      <c r="CF53" s="60">
        <f t="shared" si="36"/>
        <v>0</v>
      </c>
      <c r="CG53" s="60">
        <f t="shared" si="37"/>
        <v>0</v>
      </c>
      <c r="CH53" s="60">
        <f t="shared" si="38"/>
        <v>0</v>
      </c>
      <c r="CI53" s="60">
        <f t="shared" si="39"/>
        <v>7</v>
      </c>
      <c r="CJ53" s="60">
        <f t="shared" si="40"/>
        <v>0</v>
      </c>
      <c r="CK53" s="60">
        <f t="shared" si="88"/>
        <v>0</v>
      </c>
      <c r="CM53" s="60">
        <f t="shared" si="42"/>
        <v>0</v>
      </c>
      <c r="CN53" s="60">
        <f t="shared" si="43"/>
        <v>6</v>
      </c>
      <c r="CO53" s="60">
        <f t="shared" si="44"/>
        <v>0</v>
      </c>
      <c r="CP53" s="60">
        <f t="shared" si="45"/>
        <v>0</v>
      </c>
      <c r="CQ53" s="60">
        <f t="shared" si="46"/>
        <v>0</v>
      </c>
      <c r="CR53" s="60">
        <f t="shared" si="47"/>
        <v>7</v>
      </c>
      <c r="CS53" s="60">
        <f t="shared" si="48"/>
        <v>0</v>
      </c>
      <c r="CT53" s="60">
        <f t="shared" si="89"/>
        <v>0</v>
      </c>
      <c r="CV53" s="60">
        <f t="shared" si="50"/>
        <v>0</v>
      </c>
      <c r="CW53" s="60">
        <f t="shared" si="51"/>
        <v>6</v>
      </c>
      <c r="CX53" s="60">
        <f t="shared" si="52"/>
        <v>0</v>
      </c>
      <c r="CY53" s="60">
        <f t="shared" si="53"/>
        <v>0</v>
      </c>
      <c r="CZ53" s="60">
        <f t="shared" si="54"/>
        <v>0</v>
      </c>
      <c r="DA53" s="60">
        <f t="shared" si="55"/>
        <v>7</v>
      </c>
      <c r="DB53" s="60">
        <f t="shared" si="56"/>
        <v>0</v>
      </c>
      <c r="DC53" s="60">
        <f t="shared" si="90"/>
        <v>0</v>
      </c>
      <c r="DE53" s="60">
        <f t="shared" si="58"/>
        <v>0</v>
      </c>
      <c r="DF53" s="60">
        <f t="shared" si="59"/>
        <v>6</v>
      </c>
      <c r="DG53" s="60">
        <f t="shared" si="60"/>
        <v>0</v>
      </c>
      <c r="DH53" s="60">
        <f t="shared" si="61"/>
        <v>0</v>
      </c>
      <c r="DI53" s="60">
        <f t="shared" si="62"/>
        <v>0</v>
      </c>
      <c r="DJ53" s="60">
        <f t="shared" si="63"/>
        <v>7</v>
      </c>
      <c r="DK53" s="60">
        <f t="shared" si="64"/>
        <v>0</v>
      </c>
      <c r="DL53" s="60">
        <f t="shared" si="91"/>
        <v>0</v>
      </c>
      <c r="DN53" s="60">
        <f t="shared" si="66"/>
        <v>0</v>
      </c>
      <c r="DO53" s="60">
        <f t="shared" si="67"/>
        <v>0</v>
      </c>
      <c r="DP53" s="60">
        <f t="shared" si="68"/>
        <v>0</v>
      </c>
      <c r="DQ53" s="60">
        <f t="shared" si="69"/>
        <v>0</v>
      </c>
      <c r="DR53" s="60">
        <f t="shared" si="70"/>
        <v>0</v>
      </c>
      <c r="DS53" s="60">
        <f t="shared" si="71"/>
        <v>0</v>
      </c>
      <c r="DU53" s="60">
        <f t="shared" si="72"/>
        <v>0</v>
      </c>
      <c r="DV53" s="60">
        <f t="shared" si="73"/>
        <v>0</v>
      </c>
      <c r="DW53" s="60">
        <f t="shared" si="74"/>
        <v>0</v>
      </c>
      <c r="DX53" s="60">
        <f t="shared" si="75"/>
        <v>0</v>
      </c>
      <c r="DY53" s="60">
        <f t="shared" si="76"/>
        <v>0</v>
      </c>
      <c r="DZ53" s="60">
        <f t="shared" si="92"/>
        <v>0</v>
      </c>
      <c r="EB53" s="60">
        <f t="shared" si="78"/>
        <v>0</v>
      </c>
      <c r="EC53" s="60">
        <f t="shared" si="79"/>
        <v>0</v>
      </c>
      <c r="ED53" s="60">
        <f t="shared" si="80"/>
        <v>0</v>
      </c>
      <c r="EE53" s="60">
        <f t="shared" si="81"/>
        <v>0</v>
      </c>
      <c r="EF53" s="60">
        <f t="shared" si="82"/>
        <v>0</v>
      </c>
      <c r="EG53" s="60">
        <f t="shared" si="93"/>
        <v>0</v>
      </c>
    </row>
    <row r="54" spans="1:137" ht="12" customHeight="1" x14ac:dyDescent="0.3">
      <c r="A54" s="13">
        <v>48</v>
      </c>
      <c r="B54" s="343"/>
      <c r="C54" s="344"/>
      <c r="D54" s="346"/>
      <c r="E54" s="346"/>
      <c r="F54" s="346"/>
      <c r="G54" s="15"/>
      <c r="H54" s="318"/>
      <c r="I54" s="319"/>
      <c r="J54" s="318"/>
      <c r="K54" s="319"/>
      <c r="L54" s="13">
        <v>98</v>
      </c>
      <c r="M54" s="318"/>
      <c r="N54" s="345"/>
      <c r="O54" s="319"/>
      <c r="P54" s="346"/>
      <c r="Q54" s="346"/>
      <c r="R54" s="318"/>
      <c r="S54" s="345"/>
      <c r="T54" s="319"/>
      <c r="U54" s="343"/>
      <c r="V54" s="344"/>
      <c r="W54" s="318"/>
      <c r="X54" s="319"/>
      <c r="Z54" s="153"/>
      <c r="AA54" s="17"/>
      <c r="AB54" s="17"/>
      <c r="AC54" s="17"/>
      <c r="AD54" s="17"/>
      <c r="AE54" s="31"/>
      <c r="AF54" s="17"/>
      <c r="AG54" s="17"/>
      <c r="AH54" s="17"/>
      <c r="AI54" s="17"/>
      <c r="AJ54" s="17"/>
      <c r="AK54" s="17"/>
      <c r="AL54" s="17"/>
      <c r="AM54" s="17"/>
      <c r="AN54" s="17"/>
      <c r="AO54" s="154"/>
      <c r="AQ54" s="16">
        <f t="shared" si="0"/>
        <v>0</v>
      </c>
      <c r="AR54" s="16">
        <f t="shared" si="1"/>
        <v>6</v>
      </c>
      <c r="AS54" s="16">
        <f t="shared" si="2"/>
        <v>0</v>
      </c>
      <c r="AT54" s="16">
        <f t="shared" si="3"/>
        <v>0</v>
      </c>
      <c r="AU54" s="16">
        <f t="shared" si="4"/>
        <v>0</v>
      </c>
      <c r="AV54" s="16">
        <f>COUNTIF(P54:V54, "")</f>
        <v>7</v>
      </c>
      <c r="AW54" s="16">
        <f t="shared" si="6"/>
        <v>0</v>
      </c>
      <c r="AX54" s="16">
        <f t="shared" si="7"/>
        <v>0</v>
      </c>
      <c r="AZ54" s="16">
        <f t="shared" si="8"/>
        <v>0</v>
      </c>
      <c r="BA54" s="16">
        <f t="shared" si="9"/>
        <v>0</v>
      </c>
      <c r="BC54" s="60">
        <f t="shared" si="10"/>
        <v>0</v>
      </c>
      <c r="BD54" s="60">
        <f t="shared" si="11"/>
        <v>6</v>
      </c>
      <c r="BE54" s="60">
        <f t="shared" si="12"/>
        <v>0</v>
      </c>
      <c r="BF54" s="60">
        <f t="shared" si="13"/>
        <v>0</v>
      </c>
      <c r="BG54" s="60">
        <f t="shared" si="14"/>
        <v>0</v>
      </c>
      <c r="BH54" s="60">
        <f t="shared" si="15"/>
        <v>7</v>
      </c>
      <c r="BI54" s="60">
        <f t="shared" si="16"/>
        <v>0</v>
      </c>
      <c r="BJ54" s="60">
        <f t="shared" si="17"/>
        <v>0</v>
      </c>
      <c r="BL54" s="60">
        <f t="shared" si="18"/>
        <v>0</v>
      </c>
      <c r="BM54" s="60">
        <f t="shared" si="19"/>
        <v>6</v>
      </c>
      <c r="BN54" s="60">
        <f t="shared" si="20"/>
        <v>0</v>
      </c>
      <c r="BO54" s="60">
        <f t="shared" si="21"/>
        <v>0</v>
      </c>
      <c r="BP54" s="60">
        <f t="shared" si="22"/>
        <v>0</v>
      </c>
      <c r="BQ54" s="60">
        <f t="shared" si="23"/>
        <v>7</v>
      </c>
      <c r="BR54" s="60">
        <f t="shared" si="24"/>
        <v>0</v>
      </c>
      <c r="BS54" s="60">
        <f t="shared" si="86"/>
        <v>0</v>
      </c>
      <c r="BU54" s="60">
        <f t="shared" si="26"/>
        <v>0</v>
      </c>
      <c r="BV54" s="60">
        <f t="shared" si="27"/>
        <v>6</v>
      </c>
      <c r="BW54" s="60">
        <f t="shared" si="28"/>
        <v>0</v>
      </c>
      <c r="BX54" s="60">
        <f t="shared" si="29"/>
        <v>0</v>
      </c>
      <c r="BY54" s="60">
        <f t="shared" si="30"/>
        <v>0</v>
      </c>
      <c r="BZ54" s="60">
        <f t="shared" si="31"/>
        <v>7</v>
      </c>
      <c r="CA54" s="60">
        <f t="shared" si="32"/>
        <v>0</v>
      </c>
      <c r="CB54" s="60">
        <f t="shared" si="87"/>
        <v>0</v>
      </c>
      <c r="CD54" s="60">
        <f t="shared" si="34"/>
        <v>0</v>
      </c>
      <c r="CE54" s="60">
        <f t="shared" si="35"/>
        <v>6</v>
      </c>
      <c r="CF54" s="60">
        <f t="shared" si="36"/>
        <v>0</v>
      </c>
      <c r="CG54" s="60">
        <f t="shared" si="37"/>
        <v>0</v>
      </c>
      <c r="CH54" s="60">
        <f t="shared" si="38"/>
        <v>0</v>
      </c>
      <c r="CI54" s="60">
        <f t="shared" si="39"/>
        <v>7</v>
      </c>
      <c r="CJ54" s="60">
        <f t="shared" si="40"/>
        <v>0</v>
      </c>
      <c r="CK54" s="60">
        <f t="shared" si="88"/>
        <v>0</v>
      </c>
      <c r="CM54" s="60">
        <f t="shared" si="42"/>
        <v>0</v>
      </c>
      <c r="CN54" s="60">
        <f t="shared" si="43"/>
        <v>6</v>
      </c>
      <c r="CO54" s="60">
        <f t="shared" si="44"/>
        <v>0</v>
      </c>
      <c r="CP54" s="60">
        <f t="shared" si="45"/>
        <v>0</v>
      </c>
      <c r="CQ54" s="60">
        <f t="shared" si="46"/>
        <v>0</v>
      </c>
      <c r="CR54" s="60">
        <f t="shared" si="47"/>
        <v>7</v>
      </c>
      <c r="CS54" s="60">
        <f t="shared" si="48"/>
        <v>0</v>
      </c>
      <c r="CT54" s="60">
        <f t="shared" si="89"/>
        <v>0</v>
      </c>
      <c r="CV54" s="60">
        <f t="shared" si="50"/>
        <v>0</v>
      </c>
      <c r="CW54" s="60">
        <f t="shared" si="51"/>
        <v>6</v>
      </c>
      <c r="CX54" s="60">
        <f t="shared" si="52"/>
        <v>0</v>
      </c>
      <c r="CY54" s="60">
        <f t="shared" si="53"/>
        <v>0</v>
      </c>
      <c r="CZ54" s="60">
        <f t="shared" si="54"/>
        <v>0</v>
      </c>
      <c r="DA54" s="60">
        <f t="shared" si="55"/>
        <v>7</v>
      </c>
      <c r="DB54" s="60">
        <f t="shared" si="56"/>
        <v>0</v>
      </c>
      <c r="DC54" s="60">
        <f t="shared" si="90"/>
        <v>0</v>
      </c>
      <c r="DE54" s="60">
        <f t="shared" si="58"/>
        <v>0</v>
      </c>
      <c r="DF54" s="60">
        <f t="shared" si="59"/>
        <v>6</v>
      </c>
      <c r="DG54" s="60">
        <f t="shared" si="60"/>
        <v>0</v>
      </c>
      <c r="DH54" s="60">
        <f t="shared" si="61"/>
        <v>0</v>
      </c>
      <c r="DI54" s="60">
        <f t="shared" si="62"/>
        <v>0</v>
      </c>
      <c r="DJ54" s="60">
        <f t="shared" si="63"/>
        <v>7</v>
      </c>
      <c r="DK54" s="60">
        <f t="shared" si="64"/>
        <v>0</v>
      </c>
      <c r="DL54" s="60">
        <f t="shared" si="91"/>
        <v>0</v>
      </c>
      <c r="DN54" s="60">
        <f t="shared" si="66"/>
        <v>0</v>
      </c>
      <c r="DO54" s="60">
        <f t="shared" si="67"/>
        <v>0</v>
      </c>
      <c r="DP54" s="60">
        <f t="shared" si="68"/>
        <v>0</v>
      </c>
      <c r="DQ54" s="60">
        <f t="shared" si="69"/>
        <v>0</v>
      </c>
      <c r="DR54" s="60">
        <f t="shared" si="70"/>
        <v>0</v>
      </c>
      <c r="DS54" s="60">
        <f t="shared" si="71"/>
        <v>0</v>
      </c>
      <c r="DU54" s="60">
        <f t="shared" si="72"/>
        <v>0</v>
      </c>
      <c r="DV54" s="60">
        <f t="shared" si="73"/>
        <v>0</v>
      </c>
      <c r="DW54" s="60">
        <f t="shared" si="74"/>
        <v>0</v>
      </c>
      <c r="DX54" s="60">
        <f t="shared" si="75"/>
        <v>0</v>
      </c>
      <c r="DY54" s="60">
        <f t="shared" si="76"/>
        <v>0</v>
      </c>
      <c r="DZ54" s="60">
        <f t="shared" si="92"/>
        <v>0</v>
      </c>
      <c r="EB54" s="60">
        <f t="shared" si="78"/>
        <v>0</v>
      </c>
      <c r="EC54" s="60">
        <f t="shared" si="79"/>
        <v>0</v>
      </c>
      <c r="ED54" s="60">
        <f t="shared" si="80"/>
        <v>0</v>
      </c>
      <c r="EE54" s="60">
        <f t="shared" si="81"/>
        <v>0</v>
      </c>
      <c r="EF54" s="60">
        <f t="shared" si="82"/>
        <v>0</v>
      </c>
      <c r="EG54" s="60">
        <f t="shared" si="93"/>
        <v>0</v>
      </c>
    </row>
    <row r="55" spans="1:137" ht="12" customHeight="1" x14ac:dyDescent="0.3">
      <c r="A55" s="13">
        <v>49</v>
      </c>
      <c r="B55" s="343"/>
      <c r="C55" s="344"/>
      <c r="D55" s="346"/>
      <c r="E55" s="346"/>
      <c r="F55" s="346"/>
      <c r="G55" s="15"/>
      <c r="H55" s="318"/>
      <c r="I55" s="319"/>
      <c r="J55" s="318"/>
      <c r="K55" s="319"/>
      <c r="L55" s="13">
        <v>99</v>
      </c>
      <c r="M55" s="318"/>
      <c r="N55" s="345"/>
      <c r="O55" s="319"/>
      <c r="P55" s="346"/>
      <c r="Q55" s="346"/>
      <c r="R55" s="318"/>
      <c r="S55" s="345"/>
      <c r="T55" s="319"/>
      <c r="U55" s="343"/>
      <c r="V55" s="344"/>
      <c r="W55" s="318"/>
      <c r="X55" s="319"/>
      <c r="Z55" s="153"/>
      <c r="AA55" s="17"/>
      <c r="AB55" s="17"/>
      <c r="AC55" s="17"/>
      <c r="AD55" s="17"/>
      <c r="AE55" s="31"/>
      <c r="AF55" s="17"/>
      <c r="AG55" s="17"/>
      <c r="AH55" s="17"/>
      <c r="AI55" s="17"/>
      <c r="AJ55" s="17"/>
      <c r="AK55" s="17"/>
      <c r="AL55" s="17"/>
      <c r="AM55" s="17"/>
      <c r="AN55" s="17"/>
      <c r="AO55" s="154"/>
      <c r="AQ55" s="16">
        <f t="shared" si="0"/>
        <v>0</v>
      </c>
      <c r="AR55" s="16">
        <f t="shared" si="1"/>
        <v>6</v>
      </c>
      <c r="AS55" s="16">
        <f t="shared" si="2"/>
        <v>0</v>
      </c>
      <c r="AT55" s="16">
        <f t="shared" si="3"/>
        <v>0</v>
      </c>
      <c r="AU55" s="16">
        <f t="shared" si="4"/>
        <v>0</v>
      </c>
      <c r="AV55" s="16">
        <f t="shared" si="5"/>
        <v>7</v>
      </c>
      <c r="AW55" s="16">
        <f t="shared" si="6"/>
        <v>0</v>
      </c>
      <c r="AX55" s="16">
        <f t="shared" si="7"/>
        <v>0</v>
      </c>
      <c r="AZ55" s="16">
        <f t="shared" si="8"/>
        <v>0</v>
      </c>
      <c r="BA55" s="16">
        <f>IF(OR(M55="None", M55=""), 0, 1)</f>
        <v>0</v>
      </c>
      <c r="BC55" s="60">
        <f t="shared" si="10"/>
        <v>0</v>
      </c>
      <c r="BD55" s="60">
        <f t="shared" si="11"/>
        <v>6</v>
      </c>
      <c r="BE55" s="60">
        <f t="shared" si="12"/>
        <v>0</v>
      </c>
      <c r="BF55" s="60">
        <f t="shared" si="13"/>
        <v>0</v>
      </c>
      <c r="BG55" s="60">
        <f t="shared" si="14"/>
        <v>0</v>
      </c>
      <c r="BH55" s="60">
        <f t="shared" si="15"/>
        <v>7</v>
      </c>
      <c r="BI55" s="60">
        <f t="shared" si="16"/>
        <v>0</v>
      </c>
      <c r="BJ55" s="60">
        <f t="shared" si="17"/>
        <v>0</v>
      </c>
      <c r="BL55" s="60">
        <f t="shared" si="18"/>
        <v>0</v>
      </c>
      <c r="BM55" s="60">
        <f t="shared" si="19"/>
        <v>6</v>
      </c>
      <c r="BN55" s="60">
        <f t="shared" si="20"/>
        <v>0</v>
      </c>
      <c r="BO55" s="60">
        <f t="shared" si="21"/>
        <v>0</v>
      </c>
      <c r="BP55" s="60">
        <f t="shared" si="22"/>
        <v>0</v>
      </c>
      <c r="BQ55" s="60">
        <f t="shared" si="23"/>
        <v>7</v>
      </c>
      <c r="BR55" s="60">
        <f t="shared" si="24"/>
        <v>0</v>
      </c>
      <c r="BS55" s="60">
        <f t="shared" si="86"/>
        <v>0</v>
      </c>
      <c r="BU55" s="60">
        <f t="shared" si="26"/>
        <v>0</v>
      </c>
      <c r="BV55" s="60">
        <f t="shared" si="27"/>
        <v>6</v>
      </c>
      <c r="BW55" s="60">
        <f t="shared" si="28"/>
        <v>0</v>
      </c>
      <c r="BX55" s="60">
        <f t="shared" si="29"/>
        <v>0</v>
      </c>
      <c r="BY55" s="60">
        <f t="shared" si="30"/>
        <v>0</v>
      </c>
      <c r="BZ55" s="60">
        <f t="shared" si="31"/>
        <v>7</v>
      </c>
      <c r="CA55" s="60">
        <f t="shared" si="32"/>
        <v>0</v>
      </c>
      <c r="CB55" s="60">
        <f t="shared" si="87"/>
        <v>0</v>
      </c>
      <c r="CD55" s="60">
        <f t="shared" si="34"/>
        <v>0</v>
      </c>
      <c r="CE55" s="60">
        <f t="shared" si="35"/>
        <v>6</v>
      </c>
      <c r="CF55" s="60">
        <f t="shared" si="36"/>
        <v>0</v>
      </c>
      <c r="CG55" s="60">
        <f t="shared" si="37"/>
        <v>0</v>
      </c>
      <c r="CH55" s="60">
        <f t="shared" si="38"/>
        <v>0</v>
      </c>
      <c r="CI55" s="60">
        <f t="shared" si="39"/>
        <v>7</v>
      </c>
      <c r="CJ55" s="60">
        <f t="shared" si="40"/>
        <v>0</v>
      </c>
      <c r="CK55" s="60">
        <f t="shared" si="88"/>
        <v>0</v>
      </c>
      <c r="CM55" s="60">
        <f t="shared" si="42"/>
        <v>0</v>
      </c>
      <c r="CN55" s="60">
        <f t="shared" si="43"/>
        <v>6</v>
      </c>
      <c r="CO55" s="60">
        <f t="shared" si="44"/>
        <v>0</v>
      </c>
      <c r="CP55" s="60">
        <f t="shared" si="45"/>
        <v>0</v>
      </c>
      <c r="CQ55" s="60">
        <f t="shared" si="46"/>
        <v>0</v>
      </c>
      <c r="CR55" s="60">
        <f t="shared" si="47"/>
        <v>7</v>
      </c>
      <c r="CS55" s="60">
        <f t="shared" si="48"/>
        <v>0</v>
      </c>
      <c r="CT55" s="60">
        <f t="shared" si="89"/>
        <v>0</v>
      </c>
      <c r="CV55" s="60">
        <f t="shared" si="50"/>
        <v>0</v>
      </c>
      <c r="CW55" s="60">
        <f t="shared" si="51"/>
        <v>6</v>
      </c>
      <c r="CX55" s="60">
        <f t="shared" si="52"/>
        <v>0</v>
      </c>
      <c r="CY55" s="60">
        <f t="shared" si="53"/>
        <v>0</v>
      </c>
      <c r="CZ55" s="60">
        <f t="shared" si="54"/>
        <v>0</v>
      </c>
      <c r="DA55" s="60">
        <f t="shared" si="55"/>
        <v>7</v>
      </c>
      <c r="DB55" s="60">
        <f t="shared" si="56"/>
        <v>0</v>
      </c>
      <c r="DC55" s="60">
        <f t="shared" si="90"/>
        <v>0</v>
      </c>
      <c r="DE55" s="60">
        <f t="shared" si="58"/>
        <v>0</v>
      </c>
      <c r="DF55" s="60">
        <f t="shared" si="59"/>
        <v>6</v>
      </c>
      <c r="DG55" s="60">
        <f t="shared" si="60"/>
        <v>0</v>
      </c>
      <c r="DH55" s="60">
        <f t="shared" si="61"/>
        <v>0</v>
      </c>
      <c r="DI55" s="60">
        <f t="shared" si="62"/>
        <v>0</v>
      </c>
      <c r="DJ55" s="60">
        <f t="shared" si="63"/>
        <v>7</v>
      </c>
      <c r="DK55" s="60">
        <f t="shared" si="64"/>
        <v>0</v>
      </c>
      <c r="DL55" s="60">
        <f t="shared" si="91"/>
        <v>0</v>
      </c>
      <c r="DN55" s="60">
        <f t="shared" si="66"/>
        <v>0</v>
      </c>
      <c r="DO55" s="60">
        <f t="shared" si="67"/>
        <v>0</v>
      </c>
      <c r="DP55" s="60">
        <f t="shared" si="68"/>
        <v>0</v>
      </c>
      <c r="DQ55" s="60">
        <f t="shared" si="69"/>
        <v>0</v>
      </c>
      <c r="DR55" s="60">
        <f t="shared" si="70"/>
        <v>0</v>
      </c>
      <c r="DS55" s="60">
        <f t="shared" si="71"/>
        <v>0</v>
      </c>
      <c r="DU55" s="60">
        <f t="shared" si="72"/>
        <v>0</v>
      </c>
      <c r="DV55" s="60">
        <f t="shared" si="73"/>
        <v>0</v>
      </c>
      <c r="DW55" s="60">
        <f t="shared" si="74"/>
        <v>0</v>
      </c>
      <c r="DX55" s="60">
        <f t="shared" si="75"/>
        <v>0</v>
      </c>
      <c r="DY55" s="60">
        <f t="shared" si="76"/>
        <v>0</v>
      </c>
      <c r="DZ55" s="60">
        <f t="shared" si="92"/>
        <v>0</v>
      </c>
      <c r="EB55" s="60">
        <f t="shared" si="78"/>
        <v>0</v>
      </c>
      <c r="EC55" s="60">
        <f t="shared" si="79"/>
        <v>0</v>
      </c>
      <c r="ED55" s="60">
        <f t="shared" si="80"/>
        <v>0</v>
      </c>
      <c r="EE55" s="60">
        <f t="shared" si="81"/>
        <v>0</v>
      </c>
      <c r="EF55" s="60">
        <f t="shared" si="82"/>
        <v>0</v>
      </c>
      <c r="EG55" s="60">
        <f t="shared" si="93"/>
        <v>0</v>
      </c>
    </row>
    <row r="56" spans="1:137" ht="12" customHeight="1" x14ac:dyDescent="0.3">
      <c r="A56" s="13">
        <v>50</v>
      </c>
      <c r="B56" s="343"/>
      <c r="C56" s="344"/>
      <c r="D56" s="346"/>
      <c r="E56" s="346"/>
      <c r="F56" s="346"/>
      <c r="G56" s="15"/>
      <c r="H56" s="318"/>
      <c r="I56" s="319"/>
      <c r="J56" s="318"/>
      <c r="K56" s="319"/>
      <c r="L56" s="13">
        <v>100</v>
      </c>
      <c r="M56" s="318"/>
      <c r="N56" s="345"/>
      <c r="O56" s="319"/>
      <c r="P56" s="346"/>
      <c r="Q56" s="346"/>
      <c r="R56" s="318"/>
      <c r="S56" s="345"/>
      <c r="T56" s="319"/>
      <c r="U56" s="343"/>
      <c r="V56" s="344"/>
      <c r="W56" s="318"/>
      <c r="X56" s="319"/>
      <c r="Z56" s="158"/>
      <c r="AA56" s="53"/>
      <c r="AB56" s="53"/>
      <c r="AC56" s="53"/>
      <c r="AD56" s="53"/>
      <c r="AE56" s="52"/>
      <c r="AF56" s="53"/>
      <c r="AG56" s="53"/>
      <c r="AH56" s="53"/>
      <c r="AI56" s="53"/>
      <c r="AJ56" s="53"/>
      <c r="AK56" s="53"/>
      <c r="AL56" s="53"/>
      <c r="AM56" s="53"/>
      <c r="AN56" s="53"/>
      <c r="AO56" s="159"/>
      <c r="AQ56" s="16">
        <f t="shared" si="0"/>
        <v>0</v>
      </c>
      <c r="AR56" s="16">
        <f t="shared" si="1"/>
        <v>6</v>
      </c>
      <c r="AS56" s="16">
        <f t="shared" si="2"/>
        <v>0</v>
      </c>
      <c r="AT56" s="16">
        <f t="shared" si="3"/>
        <v>0</v>
      </c>
      <c r="AU56" s="16">
        <f t="shared" si="4"/>
        <v>0</v>
      </c>
      <c r="AV56" s="16">
        <f t="shared" si="5"/>
        <v>7</v>
      </c>
      <c r="AW56" s="16">
        <f t="shared" si="6"/>
        <v>0</v>
      </c>
      <c r="AX56" s="16">
        <f t="shared" si="7"/>
        <v>0</v>
      </c>
      <c r="AZ56" s="16">
        <f t="shared" si="8"/>
        <v>0</v>
      </c>
      <c r="BA56" s="16">
        <f t="shared" si="9"/>
        <v>0</v>
      </c>
      <c r="BC56" s="60">
        <f t="shared" si="10"/>
        <v>0</v>
      </c>
      <c r="BD56" s="60">
        <f t="shared" si="11"/>
        <v>6</v>
      </c>
      <c r="BE56" s="60">
        <f t="shared" si="12"/>
        <v>0</v>
      </c>
      <c r="BF56" s="60">
        <f t="shared" si="13"/>
        <v>0</v>
      </c>
      <c r="BG56" s="60">
        <f t="shared" si="14"/>
        <v>0</v>
      </c>
      <c r="BH56" s="60">
        <f t="shared" si="15"/>
        <v>7</v>
      </c>
      <c r="BI56" s="60">
        <f t="shared" si="16"/>
        <v>0</v>
      </c>
      <c r="BJ56" s="60">
        <f t="shared" si="17"/>
        <v>0</v>
      </c>
      <c r="BL56" s="60">
        <f t="shared" si="18"/>
        <v>0</v>
      </c>
      <c r="BM56" s="60">
        <f t="shared" si="19"/>
        <v>6</v>
      </c>
      <c r="BN56" s="60">
        <f t="shared" si="20"/>
        <v>0</v>
      </c>
      <c r="BO56" s="60">
        <f t="shared" si="21"/>
        <v>0</v>
      </c>
      <c r="BP56" s="60">
        <f t="shared" si="22"/>
        <v>0</v>
      </c>
      <c r="BQ56" s="60">
        <f t="shared" si="23"/>
        <v>7</v>
      </c>
      <c r="BR56" s="60">
        <f t="shared" si="24"/>
        <v>0</v>
      </c>
      <c r="BS56" s="60">
        <f t="shared" si="86"/>
        <v>0</v>
      </c>
      <c r="BU56" s="60">
        <f t="shared" si="26"/>
        <v>0</v>
      </c>
      <c r="BV56" s="60">
        <f t="shared" si="27"/>
        <v>6</v>
      </c>
      <c r="BW56" s="60">
        <f t="shared" si="28"/>
        <v>0</v>
      </c>
      <c r="BX56" s="60">
        <f t="shared" si="29"/>
        <v>0</v>
      </c>
      <c r="BY56" s="60">
        <f t="shared" si="30"/>
        <v>0</v>
      </c>
      <c r="BZ56" s="60">
        <f t="shared" si="31"/>
        <v>7</v>
      </c>
      <c r="CA56" s="60">
        <f t="shared" si="32"/>
        <v>0</v>
      </c>
      <c r="CB56" s="60">
        <f t="shared" si="87"/>
        <v>0</v>
      </c>
      <c r="CD56" s="60">
        <f t="shared" si="34"/>
        <v>0</v>
      </c>
      <c r="CE56" s="60">
        <f t="shared" si="35"/>
        <v>6</v>
      </c>
      <c r="CF56" s="60">
        <f t="shared" si="36"/>
        <v>0</v>
      </c>
      <c r="CG56" s="60">
        <f t="shared" si="37"/>
        <v>0</v>
      </c>
      <c r="CH56" s="60">
        <f t="shared" si="38"/>
        <v>0</v>
      </c>
      <c r="CI56" s="60">
        <f t="shared" si="39"/>
        <v>7</v>
      </c>
      <c r="CJ56" s="60">
        <f t="shared" si="40"/>
        <v>0</v>
      </c>
      <c r="CK56" s="60">
        <f t="shared" si="88"/>
        <v>0</v>
      </c>
      <c r="CM56" s="60">
        <f t="shared" si="42"/>
        <v>0</v>
      </c>
      <c r="CN56" s="60">
        <f t="shared" si="43"/>
        <v>6</v>
      </c>
      <c r="CO56" s="60">
        <f t="shared" si="44"/>
        <v>0</v>
      </c>
      <c r="CP56" s="60">
        <f t="shared" si="45"/>
        <v>0</v>
      </c>
      <c r="CQ56" s="60">
        <f t="shared" si="46"/>
        <v>0</v>
      </c>
      <c r="CR56" s="60">
        <f t="shared" si="47"/>
        <v>7</v>
      </c>
      <c r="CS56" s="60">
        <f t="shared" si="48"/>
        <v>0</v>
      </c>
      <c r="CT56" s="60">
        <f t="shared" si="89"/>
        <v>0</v>
      </c>
      <c r="CV56" s="60">
        <f t="shared" si="50"/>
        <v>0</v>
      </c>
      <c r="CW56" s="60">
        <f t="shared" si="51"/>
        <v>6</v>
      </c>
      <c r="CX56" s="60">
        <f t="shared" si="52"/>
        <v>0</v>
      </c>
      <c r="CY56" s="60">
        <f t="shared" si="53"/>
        <v>0</v>
      </c>
      <c r="CZ56" s="60">
        <f t="shared" si="54"/>
        <v>0</v>
      </c>
      <c r="DA56" s="60">
        <f t="shared" si="55"/>
        <v>7</v>
      </c>
      <c r="DB56" s="60">
        <f t="shared" si="56"/>
        <v>0</v>
      </c>
      <c r="DC56" s="60">
        <f t="shared" si="90"/>
        <v>0</v>
      </c>
      <c r="DE56" s="60">
        <f t="shared" si="58"/>
        <v>0</v>
      </c>
      <c r="DF56" s="60">
        <f t="shared" si="59"/>
        <v>6</v>
      </c>
      <c r="DG56" s="60">
        <f t="shared" si="60"/>
        <v>0</v>
      </c>
      <c r="DH56" s="60">
        <f t="shared" si="61"/>
        <v>0</v>
      </c>
      <c r="DI56" s="60">
        <f t="shared" si="62"/>
        <v>0</v>
      </c>
      <c r="DJ56" s="60">
        <f t="shared" si="63"/>
        <v>7</v>
      </c>
      <c r="DK56" s="60">
        <f t="shared" si="64"/>
        <v>0</v>
      </c>
      <c r="DL56" s="60">
        <f t="shared" si="91"/>
        <v>0</v>
      </c>
      <c r="DN56" s="60">
        <f t="shared" si="66"/>
        <v>0</v>
      </c>
      <c r="DO56" s="60">
        <f t="shared" si="67"/>
        <v>0</v>
      </c>
      <c r="DP56" s="60">
        <f t="shared" si="68"/>
        <v>0</v>
      </c>
      <c r="DQ56" s="60">
        <f t="shared" si="69"/>
        <v>0</v>
      </c>
      <c r="DR56" s="60">
        <f t="shared" si="70"/>
        <v>0</v>
      </c>
      <c r="DS56" s="60">
        <f t="shared" si="71"/>
        <v>0</v>
      </c>
      <c r="DU56" s="60">
        <f t="shared" si="72"/>
        <v>0</v>
      </c>
      <c r="DV56" s="60">
        <f t="shared" si="73"/>
        <v>0</v>
      </c>
      <c r="DW56" s="60">
        <f t="shared" si="74"/>
        <v>0</v>
      </c>
      <c r="DX56" s="60">
        <f t="shared" si="75"/>
        <v>0</v>
      </c>
      <c r="DY56" s="60">
        <f t="shared" si="76"/>
        <v>0</v>
      </c>
      <c r="DZ56" s="60">
        <f t="shared" si="92"/>
        <v>0</v>
      </c>
      <c r="EB56" s="60">
        <f t="shared" si="78"/>
        <v>0</v>
      </c>
      <c r="EC56" s="60">
        <f t="shared" si="79"/>
        <v>0</v>
      </c>
      <c r="ED56" s="60">
        <f t="shared" si="80"/>
        <v>0</v>
      </c>
      <c r="EE56" s="60">
        <f t="shared" si="81"/>
        <v>0</v>
      </c>
      <c r="EF56" s="60">
        <f t="shared" si="82"/>
        <v>0</v>
      </c>
      <c r="EG56" s="60">
        <f t="shared" si="93"/>
        <v>0</v>
      </c>
    </row>
    <row r="57" spans="1:137" ht="15" customHeight="1" x14ac:dyDescent="0.3">
      <c r="AE57" s="31"/>
      <c r="AS57" s="1" t="s">
        <v>73</v>
      </c>
      <c r="AT57" s="3">
        <f>SUM(AT7:AT56)</f>
        <v>0</v>
      </c>
      <c r="AW57" s="1" t="s">
        <v>73</v>
      </c>
      <c r="AX57" s="3">
        <f>SUM(AX7:AX56)</f>
        <v>0</v>
      </c>
      <c r="AZ57" s="3">
        <f>SUM(AZ7:AZ56)</f>
        <v>0</v>
      </c>
      <c r="BA57" s="3">
        <f>SUM(BA7:BA56)</f>
        <v>0</v>
      </c>
      <c r="BC57" s="60"/>
      <c r="BD57" s="60"/>
      <c r="BE57" s="60" t="s">
        <v>73</v>
      </c>
      <c r="BF57" s="3">
        <f>SUM(BF7:BF56)</f>
        <v>0</v>
      </c>
      <c r="BG57" s="60"/>
      <c r="BH57" s="60"/>
      <c r="BI57" s="60" t="s">
        <v>73</v>
      </c>
      <c r="BJ57" s="3">
        <f>SUM(BJ7:BJ56)</f>
        <v>0</v>
      </c>
      <c r="BL57" s="60"/>
      <c r="BM57" s="60"/>
      <c r="BN57" s="60" t="s">
        <v>73</v>
      </c>
      <c r="BO57" s="3">
        <f>SUM(BO7:BO56)</f>
        <v>0</v>
      </c>
      <c r="BP57" s="60"/>
      <c r="BQ57" s="60"/>
      <c r="BR57" s="60" t="s">
        <v>73</v>
      </c>
      <c r="BS57" s="3">
        <f>SUM(BS7:BS56)</f>
        <v>0</v>
      </c>
      <c r="BU57" s="60"/>
      <c r="BV57" s="60"/>
      <c r="BW57" s="60" t="s">
        <v>73</v>
      </c>
      <c r="BX57" s="3">
        <f>SUM(BX7:BX56)</f>
        <v>0</v>
      </c>
      <c r="BY57" s="60"/>
      <c r="BZ57" s="60"/>
      <c r="CA57" s="60" t="s">
        <v>73</v>
      </c>
      <c r="CB57" s="3">
        <f>SUM(CB7:CB56)</f>
        <v>0</v>
      </c>
      <c r="CF57" s="60" t="s">
        <v>73</v>
      </c>
      <c r="CG57" s="3">
        <f>SUM(CG7:CG56)</f>
        <v>0</v>
      </c>
      <c r="CJ57" s="60" t="s">
        <v>73</v>
      </c>
      <c r="CK57" s="3">
        <f>SUM(CK7:CK56)</f>
        <v>0</v>
      </c>
      <c r="CM57" s="60"/>
      <c r="CN57" s="60"/>
      <c r="CO57" s="60" t="s">
        <v>73</v>
      </c>
      <c r="CP57" s="3">
        <f>SUM(CP7:CP56)</f>
        <v>0</v>
      </c>
      <c r="CQ57" s="60"/>
      <c r="CR57" s="60"/>
      <c r="CS57" s="60" t="s">
        <v>73</v>
      </c>
      <c r="CT57" s="3">
        <f>SUM(CT7:CT56)</f>
        <v>0</v>
      </c>
      <c r="CX57" s="60" t="s">
        <v>73</v>
      </c>
      <c r="CY57" s="3">
        <f>SUM(CY7:CY56)</f>
        <v>0</v>
      </c>
      <c r="DB57" s="60" t="s">
        <v>73</v>
      </c>
      <c r="DC57" s="3">
        <f>SUM(DC7:DC56)</f>
        <v>0</v>
      </c>
      <c r="DG57" s="60" t="s">
        <v>73</v>
      </c>
      <c r="DH57" s="3">
        <f>SUM(DH7:DH56)</f>
        <v>0</v>
      </c>
      <c r="DK57" s="60" t="s">
        <v>73</v>
      </c>
      <c r="DL57" s="3">
        <f>SUM(DL7:DL56)</f>
        <v>0</v>
      </c>
      <c r="DO57" s="1" t="s">
        <v>73</v>
      </c>
      <c r="DP57" s="3">
        <f>SUM(DP7:DP56)</f>
        <v>0</v>
      </c>
      <c r="DR57" s="1" t="s">
        <v>73</v>
      </c>
      <c r="DS57" s="3">
        <f>SUM(DS7:DS56)</f>
        <v>0</v>
      </c>
      <c r="DV57" s="60" t="s">
        <v>73</v>
      </c>
      <c r="DW57" s="3">
        <f>SUM(DW7:DW56)</f>
        <v>0</v>
      </c>
      <c r="DY57" s="60" t="s">
        <v>73</v>
      </c>
      <c r="DZ57" s="3">
        <f>SUM(DZ7:DZ56)</f>
        <v>0</v>
      </c>
      <c r="EC57" s="60" t="s">
        <v>73</v>
      </c>
      <c r="ED57" s="3">
        <f>SUM(ED7:ED56)</f>
        <v>0</v>
      </c>
      <c r="EF57" s="60" t="s">
        <v>73</v>
      </c>
      <c r="EG57" s="3">
        <f>SUM(EG7:EG56)</f>
        <v>0</v>
      </c>
    </row>
    <row r="58" spans="1:137" ht="15" customHeight="1" x14ac:dyDescent="0.3"/>
    <row r="59" spans="1:137" ht="15" customHeight="1" x14ac:dyDescent="0.3">
      <c r="D59" s="60"/>
      <c r="E59" s="60"/>
      <c r="F59" s="60"/>
    </row>
    <row r="60" spans="1:137" ht="15" customHeight="1" x14ac:dyDescent="0.3">
      <c r="A60" s="62" t="s">
        <v>104</v>
      </c>
      <c r="B60" s="61"/>
      <c r="C60" s="61"/>
      <c r="D60" s="40"/>
      <c r="E60" s="40"/>
      <c r="F60" s="40"/>
      <c r="G60" s="40"/>
      <c r="H60" s="40"/>
      <c r="I60" s="40"/>
      <c r="J60" s="40"/>
      <c r="Z60" s="60"/>
      <c r="AA60" s="60"/>
      <c r="AB60" s="60"/>
      <c r="AC60" s="60"/>
      <c r="AD60" s="60"/>
    </row>
    <row r="61" spans="1:137" ht="12.75" customHeight="1" x14ac:dyDescent="0.3">
      <c r="A61" s="407" t="s">
        <v>157</v>
      </c>
      <c r="B61" s="407"/>
      <c r="C61" s="407"/>
      <c r="D61" s="417" t="s">
        <v>158</v>
      </c>
      <c r="E61" s="417"/>
      <c r="F61" s="417"/>
      <c r="G61" s="417"/>
      <c r="H61" s="417"/>
      <c r="I61" s="417"/>
      <c r="J61" s="417"/>
      <c r="Z61" s="60"/>
      <c r="AA61" s="60"/>
      <c r="AB61" s="60"/>
      <c r="AC61" s="60"/>
      <c r="AD61" s="60"/>
    </row>
    <row r="62" spans="1:137" s="3" customFormat="1" x14ac:dyDescent="0.3">
      <c r="A62" s="415" t="s">
        <v>97</v>
      </c>
      <c r="B62" s="415"/>
      <c r="C62" s="415"/>
      <c r="D62" s="288" t="s">
        <v>152</v>
      </c>
      <c r="E62" s="288"/>
      <c r="F62" s="288"/>
      <c r="G62" s="288" t="s">
        <v>153</v>
      </c>
      <c r="H62" s="288" t="s">
        <v>154</v>
      </c>
      <c r="I62" s="288"/>
      <c r="J62" s="288"/>
      <c r="K62" s="288" t="s">
        <v>155</v>
      </c>
      <c r="L62" s="288"/>
      <c r="M62" s="288"/>
      <c r="N62" s="288" t="s">
        <v>105</v>
      </c>
      <c r="O62" s="288"/>
      <c r="P62" s="409"/>
      <c r="Q62" s="287" t="s">
        <v>152</v>
      </c>
      <c r="R62" s="288"/>
      <c r="S62" s="288"/>
      <c r="T62" s="288" t="s">
        <v>153</v>
      </c>
      <c r="U62" s="288"/>
      <c r="V62" s="288"/>
      <c r="W62" s="288" t="s">
        <v>154</v>
      </c>
      <c r="X62" s="288"/>
      <c r="Y62" s="288"/>
      <c r="Z62" s="275" t="s">
        <v>155</v>
      </c>
      <c r="AA62" s="276"/>
      <c r="AB62" s="275" t="s">
        <v>105</v>
      </c>
      <c r="AC62" s="279"/>
      <c r="AD62" s="280"/>
      <c r="AE62" s="287" t="s">
        <v>279</v>
      </c>
      <c r="AF62" s="288"/>
      <c r="AG62" s="288" t="s">
        <v>106</v>
      </c>
      <c r="AH62" s="288"/>
    </row>
    <row r="63" spans="1:137" s="3" customFormat="1" x14ac:dyDescent="0.3">
      <c r="A63" s="416"/>
      <c r="B63" s="416"/>
      <c r="C63" s="416"/>
      <c r="D63" s="290"/>
      <c r="E63" s="290"/>
      <c r="F63" s="290"/>
      <c r="G63" s="290"/>
      <c r="H63" s="290"/>
      <c r="I63" s="290"/>
      <c r="J63" s="290"/>
      <c r="K63" s="290"/>
      <c r="L63" s="290"/>
      <c r="M63" s="290"/>
      <c r="N63" s="290"/>
      <c r="O63" s="290"/>
      <c r="P63" s="410"/>
      <c r="Q63" s="289"/>
      <c r="R63" s="290"/>
      <c r="S63" s="290"/>
      <c r="T63" s="290"/>
      <c r="U63" s="290"/>
      <c r="V63" s="290"/>
      <c r="W63" s="290"/>
      <c r="X63" s="290"/>
      <c r="Y63" s="290"/>
      <c r="Z63" s="277"/>
      <c r="AA63" s="278"/>
      <c r="AB63" s="277"/>
      <c r="AC63" s="281"/>
      <c r="AD63" s="282"/>
      <c r="AE63" s="289"/>
      <c r="AF63" s="290"/>
      <c r="AG63" s="290"/>
      <c r="AH63" s="290"/>
    </row>
    <row r="64" spans="1:137" x14ac:dyDescent="0.3">
      <c r="A64" s="408" t="s">
        <v>107</v>
      </c>
      <c r="B64" s="408"/>
      <c r="C64" s="408"/>
      <c r="D64" s="411">
        <f>COUNTIF(B$7:B$56, A64)</f>
        <v>0</v>
      </c>
      <c r="E64" s="411"/>
      <c r="F64" s="411"/>
      <c r="G64" s="64">
        <f>COUNTIF(D$7:D$56, A64)</f>
        <v>0</v>
      </c>
      <c r="H64" s="291">
        <f>COUNTIF(G$7:G$56, A64)</f>
        <v>0</v>
      </c>
      <c r="I64" s="293">
        <f t="shared" ref="I64:J64" si="94">COUNTIF(F$7:H$56, C64)</f>
        <v>0</v>
      </c>
      <c r="J64" s="292">
        <f t="shared" si="94"/>
        <v>0</v>
      </c>
      <c r="K64" s="411">
        <f>COUNTIF(H$7:H$56, A64)</f>
        <v>0</v>
      </c>
      <c r="L64" s="411"/>
      <c r="M64" s="411"/>
      <c r="N64" s="411">
        <f>COUNTIF(J$7:J$56, A64)</f>
        <v>0</v>
      </c>
      <c r="O64" s="411"/>
      <c r="P64" s="412"/>
      <c r="Q64" s="425">
        <f>COUNTIF(M$7:M$56,A64)</f>
        <v>0</v>
      </c>
      <c r="R64" s="411"/>
      <c r="S64" s="411"/>
      <c r="T64" s="411">
        <f>COUNTIF(P$7:P$56, A64)</f>
        <v>0</v>
      </c>
      <c r="U64" s="411"/>
      <c r="V64" s="411"/>
      <c r="W64" s="411">
        <f>COUNTIF(R$7:R$56, A64)</f>
        <v>0</v>
      </c>
      <c r="X64" s="411"/>
      <c r="Y64" s="411"/>
      <c r="Z64" s="291">
        <f t="shared" ref="Z64:Z72" si="95">COUNTIF(U$7:U$56, A64)</f>
        <v>0</v>
      </c>
      <c r="AA64" s="292"/>
      <c r="AB64" s="291">
        <f t="shared" ref="AB64:AB72" si="96">COUNTIF(W$7:W$56, A64)</f>
        <v>0</v>
      </c>
      <c r="AC64" s="293"/>
      <c r="AD64" s="294"/>
      <c r="AE64" s="425">
        <f>D64+Q64</f>
        <v>0</v>
      </c>
      <c r="AF64" s="411"/>
      <c r="AG64" s="411">
        <f t="shared" ref="AG64:AG72" si="97">SUM(D64,G64,H64,K64,N64,Q64,T64,W64,Z64,AB64)</f>
        <v>0</v>
      </c>
      <c r="AH64" s="411"/>
    </row>
    <row r="65" spans="1:34" x14ac:dyDescent="0.3">
      <c r="A65" s="413" t="s">
        <v>108</v>
      </c>
      <c r="B65" s="413"/>
      <c r="C65" s="413"/>
      <c r="D65" s="298">
        <f t="shared" ref="D65:D72" si="98">COUNTIF(B$7:B$56, A65)</f>
        <v>0</v>
      </c>
      <c r="E65" s="298"/>
      <c r="F65" s="298"/>
      <c r="G65" s="65">
        <f t="shared" ref="G65:G72" si="99">COUNTIF(D$7:D$56, A65)</f>
        <v>0</v>
      </c>
      <c r="H65" s="283">
        <f t="shared" ref="H65:H72" si="100">COUNTIF(G$7:G$56, A65)</f>
        <v>0</v>
      </c>
      <c r="I65" s="285">
        <f t="shared" ref="I65:I72" si="101">COUNTIF(F$7:H$56, C65)</f>
        <v>0</v>
      </c>
      <c r="J65" s="284">
        <f t="shared" ref="J65:J72" si="102">COUNTIF(G$7:I$56, D65)</f>
        <v>0</v>
      </c>
      <c r="K65" s="298">
        <f t="shared" ref="K65:K72" si="103">COUNTIF(H$7:H$56, A65)</f>
        <v>0</v>
      </c>
      <c r="L65" s="298"/>
      <c r="M65" s="298"/>
      <c r="N65" s="298">
        <f t="shared" ref="N65:N72" si="104">COUNTIF(J$7:J$56, A65)</f>
        <v>0</v>
      </c>
      <c r="O65" s="298"/>
      <c r="P65" s="299"/>
      <c r="Q65" s="300">
        <f t="shared" ref="Q65:Q72" si="105">COUNTIF(M$7:M$56,A65)</f>
        <v>0</v>
      </c>
      <c r="R65" s="298"/>
      <c r="S65" s="298"/>
      <c r="T65" s="298">
        <f t="shared" ref="T65:T72" si="106">COUNTIF(P$7:P$56, A65)</f>
        <v>0</v>
      </c>
      <c r="U65" s="298"/>
      <c r="V65" s="298"/>
      <c r="W65" s="298">
        <f t="shared" ref="W65:W72" si="107">COUNTIF(R$7:R$56, A65)</f>
        <v>0</v>
      </c>
      <c r="X65" s="298"/>
      <c r="Y65" s="298"/>
      <c r="Z65" s="283">
        <f t="shared" si="95"/>
        <v>0</v>
      </c>
      <c r="AA65" s="284"/>
      <c r="AB65" s="283">
        <f t="shared" si="96"/>
        <v>0</v>
      </c>
      <c r="AC65" s="285"/>
      <c r="AD65" s="286"/>
      <c r="AE65" s="300">
        <f t="shared" ref="AE65:AE72" si="108">D65+Q65</f>
        <v>0</v>
      </c>
      <c r="AF65" s="298"/>
      <c r="AG65" s="298">
        <f t="shared" si="97"/>
        <v>0</v>
      </c>
      <c r="AH65" s="298"/>
    </row>
    <row r="66" spans="1:34" x14ac:dyDescent="0.3">
      <c r="A66" s="413" t="s">
        <v>109</v>
      </c>
      <c r="B66" s="413"/>
      <c r="C66" s="413"/>
      <c r="D66" s="298">
        <f t="shared" si="98"/>
        <v>0</v>
      </c>
      <c r="E66" s="298"/>
      <c r="F66" s="298"/>
      <c r="G66" s="65">
        <f t="shared" si="99"/>
        <v>0</v>
      </c>
      <c r="H66" s="283">
        <f t="shared" si="100"/>
        <v>0</v>
      </c>
      <c r="I66" s="285">
        <f t="shared" si="101"/>
        <v>0</v>
      </c>
      <c r="J66" s="284">
        <f t="shared" si="102"/>
        <v>0</v>
      </c>
      <c r="K66" s="298">
        <f t="shared" si="103"/>
        <v>0</v>
      </c>
      <c r="L66" s="298"/>
      <c r="M66" s="298"/>
      <c r="N66" s="298">
        <f t="shared" si="104"/>
        <v>0</v>
      </c>
      <c r="O66" s="298"/>
      <c r="P66" s="299"/>
      <c r="Q66" s="300">
        <f t="shared" si="105"/>
        <v>0</v>
      </c>
      <c r="R66" s="298"/>
      <c r="S66" s="298"/>
      <c r="T66" s="298">
        <f t="shared" si="106"/>
        <v>0</v>
      </c>
      <c r="U66" s="298"/>
      <c r="V66" s="298"/>
      <c r="W66" s="298">
        <f t="shared" si="107"/>
        <v>0</v>
      </c>
      <c r="X66" s="298"/>
      <c r="Y66" s="298"/>
      <c r="Z66" s="283">
        <f t="shared" si="95"/>
        <v>0</v>
      </c>
      <c r="AA66" s="284"/>
      <c r="AB66" s="283">
        <f t="shared" si="96"/>
        <v>0</v>
      </c>
      <c r="AC66" s="285"/>
      <c r="AD66" s="286"/>
      <c r="AE66" s="300">
        <f t="shared" si="108"/>
        <v>0</v>
      </c>
      <c r="AF66" s="298"/>
      <c r="AG66" s="298">
        <f t="shared" si="97"/>
        <v>0</v>
      </c>
      <c r="AH66" s="298"/>
    </row>
    <row r="67" spans="1:34" x14ac:dyDescent="0.3">
      <c r="A67" s="413" t="s">
        <v>110</v>
      </c>
      <c r="B67" s="413"/>
      <c r="C67" s="413"/>
      <c r="D67" s="298">
        <f t="shared" si="98"/>
        <v>0</v>
      </c>
      <c r="E67" s="298"/>
      <c r="F67" s="298"/>
      <c r="G67" s="65">
        <f t="shared" si="99"/>
        <v>0</v>
      </c>
      <c r="H67" s="283">
        <f t="shared" si="100"/>
        <v>0</v>
      </c>
      <c r="I67" s="285">
        <f t="shared" si="101"/>
        <v>0</v>
      </c>
      <c r="J67" s="284">
        <f t="shared" si="102"/>
        <v>0</v>
      </c>
      <c r="K67" s="298">
        <f t="shared" si="103"/>
        <v>0</v>
      </c>
      <c r="L67" s="298"/>
      <c r="M67" s="298"/>
      <c r="N67" s="298">
        <f t="shared" si="104"/>
        <v>0</v>
      </c>
      <c r="O67" s="298"/>
      <c r="P67" s="299"/>
      <c r="Q67" s="300">
        <f t="shared" si="105"/>
        <v>0</v>
      </c>
      <c r="R67" s="298"/>
      <c r="S67" s="298"/>
      <c r="T67" s="298">
        <f t="shared" si="106"/>
        <v>0</v>
      </c>
      <c r="U67" s="298"/>
      <c r="V67" s="298"/>
      <c r="W67" s="298">
        <f t="shared" si="107"/>
        <v>0</v>
      </c>
      <c r="X67" s="298"/>
      <c r="Y67" s="298"/>
      <c r="Z67" s="283">
        <f t="shared" si="95"/>
        <v>0</v>
      </c>
      <c r="AA67" s="284"/>
      <c r="AB67" s="283">
        <f t="shared" si="96"/>
        <v>0</v>
      </c>
      <c r="AC67" s="285"/>
      <c r="AD67" s="286"/>
      <c r="AE67" s="300">
        <f t="shared" si="108"/>
        <v>0</v>
      </c>
      <c r="AF67" s="298"/>
      <c r="AG67" s="298">
        <f t="shared" si="97"/>
        <v>0</v>
      </c>
      <c r="AH67" s="298"/>
    </row>
    <row r="68" spans="1:34" x14ac:dyDescent="0.3">
      <c r="A68" s="413" t="s">
        <v>111</v>
      </c>
      <c r="B68" s="413"/>
      <c r="C68" s="413"/>
      <c r="D68" s="298">
        <f t="shared" si="98"/>
        <v>0</v>
      </c>
      <c r="E68" s="298"/>
      <c r="F68" s="298"/>
      <c r="G68" s="65">
        <f t="shared" si="99"/>
        <v>0</v>
      </c>
      <c r="H68" s="283">
        <f t="shared" si="100"/>
        <v>0</v>
      </c>
      <c r="I68" s="285">
        <f t="shared" si="101"/>
        <v>0</v>
      </c>
      <c r="J68" s="284">
        <f t="shared" si="102"/>
        <v>0</v>
      </c>
      <c r="K68" s="298">
        <f t="shared" si="103"/>
        <v>0</v>
      </c>
      <c r="L68" s="298"/>
      <c r="M68" s="298"/>
      <c r="N68" s="298">
        <f t="shared" si="104"/>
        <v>0</v>
      </c>
      <c r="O68" s="298"/>
      <c r="P68" s="299"/>
      <c r="Q68" s="300">
        <f t="shared" si="105"/>
        <v>0</v>
      </c>
      <c r="R68" s="298"/>
      <c r="S68" s="298"/>
      <c r="T68" s="298">
        <f t="shared" si="106"/>
        <v>0</v>
      </c>
      <c r="U68" s="298"/>
      <c r="V68" s="298"/>
      <c r="W68" s="298">
        <f t="shared" si="107"/>
        <v>0</v>
      </c>
      <c r="X68" s="298"/>
      <c r="Y68" s="298"/>
      <c r="Z68" s="283">
        <f t="shared" si="95"/>
        <v>0</v>
      </c>
      <c r="AA68" s="284"/>
      <c r="AB68" s="283">
        <f t="shared" si="96"/>
        <v>0</v>
      </c>
      <c r="AC68" s="285"/>
      <c r="AD68" s="286"/>
      <c r="AE68" s="300">
        <f t="shared" si="108"/>
        <v>0</v>
      </c>
      <c r="AF68" s="298"/>
      <c r="AG68" s="298">
        <f t="shared" si="97"/>
        <v>0</v>
      </c>
      <c r="AH68" s="298"/>
    </row>
    <row r="69" spans="1:34" x14ac:dyDescent="0.3">
      <c r="A69" s="413" t="s">
        <v>112</v>
      </c>
      <c r="B69" s="413"/>
      <c r="C69" s="413"/>
      <c r="D69" s="298">
        <f t="shared" si="98"/>
        <v>0</v>
      </c>
      <c r="E69" s="298"/>
      <c r="F69" s="298"/>
      <c r="G69" s="65">
        <f t="shared" si="99"/>
        <v>0</v>
      </c>
      <c r="H69" s="283">
        <f t="shared" si="100"/>
        <v>0</v>
      </c>
      <c r="I69" s="285">
        <f t="shared" si="101"/>
        <v>0</v>
      </c>
      <c r="J69" s="284">
        <f t="shared" si="102"/>
        <v>0</v>
      </c>
      <c r="K69" s="298">
        <f t="shared" si="103"/>
        <v>0</v>
      </c>
      <c r="L69" s="298"/>
      <c r="M69" s="298"/>
      <c r="N69" s="298">
        <f t="shared" si="104"/>
        <v>0</v>
      </c>
      <c r="O69" s="298"/>
      <c r="P69" s="299"/>
      <c r="Q69" s="300">
        <f t="shared" si="105"/>
        <v>0</v>
      </c>
      <c r="R69" s="298"/>
      <c r="S69" s="298"/>
      <c r="T69" s="298">
        <f t="shared" si="106"/>
        <v>0</v>
      </c>
      <c r="U69" s="298"/>
      <c r="V69" s="298"/>
      <c r="W69" s="298">
        <f t="shared" si="107"/>
        <v>0</v>
      </c>
      <c r="X69" s="298"/>
      <c r="Y69" s="298"/>
      <c r="Z69" s="283">
        <f t="shared" si="95"/>
        <v>0</v>
      </c>
      <c r="AA69" s="284"/>
      <c r="AB69" s="283">
        <f t="shared" si="96"/>
        <v>0</v>
      </c>
      <c r="AC69" s="285"/>
      <c r="AD69" s="286"/>
      <c r="AE69" s="300">
        <f t="shared" si="108"/>
        <v>0</v>
      </c>
      <c r="AF69" s="298"/>
      <c r="AG69" s="298">
        <f t="shared" si="97"/>
        <v>0</v>
      </c>
      <c r="AH69" s="298"/>
    </row>
    <row r="70" spans="1:34" x14ac:dyDescent="0.3">
      <c r="A70" s="413" t="s">
        <v>113</v>
      </c>
      <c r="B70" s="413"/>
      <c r="C70" s="413"/>
      <c r="D70" s="298">
        <f t="shared" si="98"/>
        <v>0</v>
      </c>
      <c r="E70" s="298"/>
      <c r="F70" s="298"/>
      <c r="G70" s="65">
        <f t="shared" si="99"/>
        <v>0</v>
      </c>
      <c r="H70" s="283">
        <f t="shared" si="100"/>
        <v>0</v>
      </c>
      <c r="I70" s="285">
        <f t="shared" si="101"/>
        <v>0</v>
      </c>
      <c r="J70" s="284">
        <f t="shared" si="102"/>
        <v>0</v>
      </c>
      <c r="K70" s="298">
        <f t="shared" si="103"/>
        <v>0</v>
      </c>
      <c r="L70" s="298"/>
      <c r="M70" s="298"/>
      <c r="N70" s="298">
        <f t="shared" si="104"/>
        <v>0</v>
      </c>
      <c r="O70" s="298"/>
      <c r="P70" s="299"/>
      <c r="Q70" s="300">
        <f t="shared" si="105"/>
        <v>0</v>
      </c>
      <c r="R70" s="298"/>
      <c r="S70" s="298"/>
      <c r="T70" s="298">
        <f t="shared" si="106"/>
        <v>0</v>
      </c>
      <c r="U70" s="298"/>
      <c r="V70" s="298"/>
      <c r="W70" s="298">
        <f t="shared" si="107"/>
        <v>0</v>
      </c>
      <c r="X70" s="298"/>
      <c r="Y70" s="298"/>
      <c r="Z70" s="283">
        <f t="shared" si="95"/>
        <v>0</v>
      </c>
      <c r="AA70" s="284"/>
      <c r="AB70" s="283">
        <f t="shared" si="96"/>
        <v>0</v>
      </c>
      <c r="AC70" s="285"/>
      <c r="AD70" s="286"/>
      <c r="AE70" s="300">
        <f t="shared" si="108"/>
        <v>0</v>
      </c>
      <c r="AF70" s="298"/>
      <c r="AG70" s="298">
        <f t="shared" si="97"/>
        <v>0</v>
      </c>
      <c r="AH70" s="298"/>
    </row>
    <row r="71" spans="1:34" x14ac:dyDescent="0.3">
      <c r="A71" s="413" t="s">
        <v>114</v>
      </c>
      <c r="B71" s="413"/>
      <c r="C71" s="413"/>
      <c r="D71" s="298">
        <f t="shared" si="98"/>
        <v>0</v>
      </c>
      <c r="E71" s="298"/>
      <c r="F71" s="298"/>
      <c r="G71" s="65">
        <f t="shared" si="99"/>
        <v>0</v>
      </c>
      <c r="H71" s="283">
        <f t="shared" si="100"/>
        <v>0</v>
      </c>
      <c r="I71" s="285">
        <f t="shared" si="101"/>
        <v>0</v>
      </c>
      <c r="J71" s="284">
        <f t="shared" si="102"/>
        <v>0</v>
      </c>
      <c r="K71" s="298">
        <f t="shared" si="103"/>
        <v>0</v>
      </c>
      <c r="L71" s="298"/>
      <c r="M71" s="298"/>
      <c r="N71" s="298">
        <f t="shared" si="104"/>
        <v>0</v>
      </c>
      <c r="O71" s="298"/>
      <c r="P71" s="299"/>
      <c r="Q71" s="300">
        <f t="shared" si="105"/>
        <v>0</v>
      </c>
      <c r="R71" s="298"/>
      <c r="S71" s="298"/>
      <c r="T71" s="298">
        <f t="shared" si="106"/>
        <v>0</v>
      </c>
      <c r="U71" s="298"/>
      <c r="V71" s="298"/>
      <c r="W71" s="298">
        <f t="shared" si="107"/>
        <v>0</v>
      </c>
      <c r="X71" s="298"/>
      <c r="Y71" s="298"/>
      <c r="Z71" s="283">
        <f t="shared" si="95"/>
        <v>0</v>
      </c>
      <c r="AA71" s="284"/>
      <c r="AB71" s="283">
        <f t="shared" si="96"/>
        <v>0</v>
      </c>
      <c r="AC71" s="285"/>
      <c r="AD71" s="286"/>
      <c r="AE71" s="300">
        <f t="shared" si="108"/>
        <v>0</v>
      </c>
      <c r="AF71" s="298"/>
      <c r="AG71" s="298">
        <f t="shared" si="97"/>
        <v>0</v>
      </c>
      <c r="AH71" s="298"/>
    </row>
    <row r="72" spans="1:34" x14ac:dyDescent="0.3">
      <c r="A72" s="413" t="s">
        <v>115</v>
      </c>
      <c r="B72" s="413"/>
      <c r="C72" s="413"/>
      <c r="D72" s="298">
        <f t="shared" si="98"/>
        <v>0</v>
      </c>
      <c r="E72" s="298"/>
      <c r="F72" s="298"/>
      <c r="G72" s="65">
        <f t="shared" si="99"/>
        <v>0</v>
      </c>
      <c r="H72" s="283">
        <f t="shared" si="100"/>
        <v>0</v>
      </c>
      <c r="I72" s="285">
        <f t="shared" si="101"/>
        <v>0</v>
      </c>
      <c r="J72" s="284">
        <f t="shared" si="102"/>
        <v>0</v>
      </c>
      <c r="K72" s="298">
        <f t="shared" si="103"/>
        <v>0</v>
      </c>
      <c r="L72" s="298"/>
      <c r="M72" s="298"/>
      <c r="N72" s="298">
        <f t="shared" si="104"/>
        <v>0</v>
      </c>
      <c r="O72" s="298"/>
      <c r="P72" s="299"/>
      <c r="Q72" s="300">
        <f t="shared" si="105"/>
        <v>0</v>
      </c>
      <c r="R72" s="298"/>
      <c r="S72" s="298"/>
      <c r="T72" s="298">
        <f t="shared" si="106"/>
        <v>0</v>
      </c>
      <c r="U72" s="298"/>
      <c r="V72" s="298"/>
      <c r="W72" s="298">
        <f t="shared" si="107"/>
        <v>0</v>
      </c>
      <c r="X72" s="298"/>
      <c r="Y72" s="298"/>
      <c r="Z72" s="283">
        <f t="shared" si="95"/>
        <v>0</v>
      </c>
      <c r="AA72" s="284"/>
      <c r="AB72" s="283">
        <f t="shared" si="96"/>
        <v>0</v>
      </c>
      <c r="AC72" s="285"/>
      <c r="AD72" s="286"/>
      <c r="AE72" s="300">
        <f t="shared" si="108"/>
        <v>0</v>
      </c>
      <c r="AF72" s="298"/>
      <c r="AG72" s="298">
        <f t="shared" si="97"/>
        <v>0</v>
      </c>
      <c r="AH72" s="298"/>
    </row>
    <row r="73" spans="1:34" x14ac:dyDescent="0.3">
      <c r="A73" s="413" t="s">
        <v>116</v>
      </c>
      <c r="B73" s="413"/>
      <c r="C73" s="413"/>
      <c r="D73" s="298">
        <f t="shared" ref="D73" si="109">COUNTIF(B$7:B$56, A73)</f>
        <v>0</v>
      </c>
      <c r="E73" s="298"/>
      <c r="F73" s="298"/>
      <c r="G73" s="65">
        <f t="shared" ref="G73:G80" si="110">COUNTIF(D$7:D$56, A73)</f>
        <v>0</v>
      </c>
      <c r="H73" s="283">
        <f t="shared" ref="H73" si="111">COUNTIF(G$7:G$56, A73)</f>
        <v>0</v>
      </c>
      <c r="I73" s="285">
        <f t="shared" ref="I73" si="112">COUNTIF(F$7:H$56, C73)</f>
        <v>0</v>
      </c>
      <c r="J73" s="284">
        <f t="shared" ref="J73" si="113">COUNTIF(G$7:I$56, D73)</f>
        <v>0</v>
      </c>
      <c r="K73" s="298">
        <f t="shared" ref="K73" si="114">COUNTIF(H$7:H$56, A73)</f>
        <v>0</v>
      </c>
      <c r="L73" s="298"/>
      <c r="M73" s="298"/>
      <c r="N73" s="298">
        <f t="shared" ref="N73" si="115">COUNTIF(J$7:J$56, A73)</f>
        <v>0</v>
      </c>
      <c r="O73" s="298"/>
      <c r="P73" s="299"/>
      <c r="Q73" s="300">
        <f t="shared" ref="Q73" si="116">COUNTIF(M$7:M$56,A73)</f>
        <v>0</v>
      </c>
      <c r="R73" s="298"/>
      <c r="S73" s="298"/>
      <c r="T73" s="298">
        <f t="shared" ref="T73" si="117">COUNTIF(P$7:P$56, A73)</f>
        <v>0</v>
      </c>
      <c r="U73" s="298"/>
      <c r="V73" s="298"/>
      <c r="W73" s="298">
        <f t="shared" ref="W73" si="118">COUNTIF(R$7:R$56, A73)</f>
        <v>0</v>
      </c>
      <c r="X73" s="298"/>
      <c r="Y73" s="298"/>
      <c r="Z73" s="283">
        <f t="shared" ref="Z73:Z80" si="119">COUNTIF(U$7:U$56, A73)</f>
        <v>0</v>
      </c>
      <c r="AA73" s="284"/>
      <c r="AB73" s="283">
        <f t="shared" ref="AB73:AB80" si="120">COUNTIF(W$7:W$56, A73)</f>
        <v>0</v>
      </c>
      <c r="AC73" s="285"/>
      <c r="AD73" s="286"/>
      <c r="AE73" s="300">
        <f t="shared" ref="AE73" si="121">D73+Q73</f>
        <v>0</v>
      </c>
      <c r="AF73" s="298"/>
      <c r="AG73" s="298">
        <f t="shared" ref="AG73:AG80" si="122">SUM(D73,G73,H73,K73,N73,Q73,T73,W73,Z73,AB73)</f>
        <v>0</v>
      </c>
      <c r="AH73" s="298"/>
    </row>
    <row r="74" spans="1:34" x14ac:dyDescent="0.3">
      <c r="A74" s="413" t="s">
        <v>117</v>
      </c>
      <c r="B74" s="413"/>
      <c r="C74" s="413"/>
      <c r="D74" s="298">
        <f t="shared" ref="D74:D80" si="123">COUNTIF(B$7:B$56, A74)</f>
        <v>0</v>
      </c>
      <c r="E74" s="298"/>
      <c r="F74" s="298"/>
      <c r="G74" s="65">
        <f t="shared" si="110"/>
        <v>0</v>
      </c>
      <c r="H74" s="283">
        <f t="shared" ref="H74:H80" si="124">COUNTIF(G$7:G$56, A74)</f>
        <v>0</v>
      </c>
      <c r="I74" s="285">
        <f t="shared" ref="I74:I80" si="125">COUNTIF(F$7:H$56, C74)</f>
        <v>0</v>
      </c>
      <c r="J74" s="284">
        <f t="shared" ref="J74:J80" si="126">COUNTIF(G$7:I$56, D74)</f>
        <v>0</v>
      </c>
      <c r="K74" s="298">
        <f t="shared" ref="K74:K80" si="127">COUNTIF(H$7:H$56, A74)</f>
        <v>0</v>
      </c>
      <c r="L74" s="298"/>
      <c r="M74" s="298"/>
      <c r="N74" s="298">
        <f t="shared" ref="N74:N80" si="128">COUNTIF(J$7:J$56, A74)</f>
        <v>0</v>
      </c>
      <c r="O74" s="298"/>
      <c r="P74" s="299"/>
      <c r="Q74" s="300">
        <f t="shared" ref="Q74:Q80" si="129">COUNTIF(M$7:M$56,A74)</f>
        <v>0</v>
      </c>
      <c r="R74" s="298"/>
      <c r="S74" s="298"/>
      <c r="T74" s="298">
        <f t="shared" ref="T74:T80" si="130">COUNTIF(P$7:P$56, A74)</f>
        <v>0</v>
      </c>
      <c r="U74" s="298"/>
      <c r="V74" s="298"/>
      <c r="W74" s="298">
        <f t="shared" ref="W74:W80" si="131">COUNTIF(R$7:R$56, A74)</f>
        <v>0</v>
      </c>
      <c r="X74" s="298"/>
      <c r="Y74" s="298"/>
      <c r="Z74" s="283">
        <f t="shared" si="119"/>
        <v>0</v>
      </c>
      <c r="AA74" s="284"/>
      <c r="AB74" s="283">
        <f t="shared" si="120"/>
        <v>0</v>
      </c>
      <c r="AC74" s="285"/>
      <c r="AD74" s="286"/>
      <c r="AE74" s="300">
        <f t="shared" ref="AE74:AE80" si="132">D74+Q74</f>
        <v>0</v>
      </c>
      <c r="AF74" s="298"/>
      <c r="AG74" s="298">
        <f t="shared" si="122"/>
        <v>0</v>
      </c>
      <c r="AH74" s="298"/>
    </row>
    <row r="75" spans="1:34" x14ac:dyDescent="0.3">
      <c r="A75" s="413"/>
      <c r="B75" s="413"/>
      <c r="C75" s="413"/>
      <c r="D75" s="298">
        <f t="shared" si="123"/>
        <v>0</v>
      </c>
      <c r="E75" s="298"/>
      <c r="F75" s="298"/>
      <c r="G75" s="65">
        <f t="shared" si="110"/>
        <v>0</v>
      </c>
      <c r="H75" s="283">
        <f t="shared" si="124"/>
        <v>0</v>
      </c>
      <c r="I75" s="285">
        <f t="shared" si="125"/>
        <v>0</v>
      </c>
      <c r="J75" s="284">
        <f t="shared" si="126"/>
        <v>0</v>
      </c>
      <c r="K75" s="298">
        <f t="shared" si="127"/>
        <v>0</v>
      </c>
      <c r="L75" s="298"/>
      <c r="M75" s="298"/>
      <c r="N75" s="298">
        <f t="shared" si="128"/>
        <v>0</v>
      </c>
      <c r="O75" s="298"/>
      <c r="P75" s="299"/>
      <c r="Q75" s="300">
        <f t="shared" si="129"/>
        <v>0</v>
      </c>
      <c r="R75" s="298"/>
      <c r="S75" s="298"/>
      <c r="T75" s="298">
        <f t="shared" si="130"/>
        <v>0</v>
      </c>
      <c r="U75" s="298"/>
      <c r="V75" s="298"/>
      <c r="W75" s="298">
        <f t="shared" si="131"/>
        <v>0</v>
      </c>
      <c r="X75" s="298"/>
      <c r="Y75" s="298"/>
      <c r="Z75" s="283">
        <f t="shared" si="119"/>
        <v>0</v>
      </c>
      <c r="AA75" s="284"/>
      <c r="AB75" s="283">
        <f t="shared" si="120"/>
        <v>0</v>
      </c>
      <c r="AC75" s="285"/>
      <c r="AD75" s="286"/>
      <c r="AE75" s="300">
        <f t="shared" si="132"/>
        <v>0</v>
      </c>
      <c r="AF75" s="298"/>
      <c r="AG75" s="298">
        <f t="shared" si="122"/>
        <v>0</v>
      </c>
      <c r="AH75" s="298"/>
    </row>
    <row r="76" spans="1:34" x14ac:dyDescent="0.3">
      <c r="A76" s="413"/>
      <c r="B76" s="413"/>
      <c r="C76" s="413"/>
      <c r="D76" s="298">
        <f t="shared" si="123"/>
        <v>0</v>
      </c>
      <c r="E76" s="298"/>
      <c r="F76" s="298"/>
      <c r="G76" s="65">
        <f t="shared" si="110"/>
        <v>0</v>
      </c>
      <c r="H76" s="283">
        <f t="shared" si="124"/>
        <v>0</v>
      </c>
      <c r="I76" s="285">
        <f t="shared" si="125"/>
        <v>0</v>
      </c>
      <c r="J76" s="284">
        <f t="shared" si="126"/>
        <v>0</v>
      </c>
      <c r="K76" s="298">
        <f t="shared" si="127"/>
        <v>0</v>
      </c>
      <c r="L76" s="298"/>
      <c r="M76" s="298"/>
      <c r="N76" s="298">
        <f t="shared" si="128"/>
        <v>0</v>
      </c>
      <c r="O76" s="298"/>
      <c r="P76" s="299"/>
      <c r="Q76" s="300">
        <f t="shared" si="129"/>
        <v>0</v>
      </c>
      <c r="R76" s="298"/>
      <c r="S76" s="298"/>
      <c r="T76" s="298">
        <f t="shared" si="130"/>
        <v>0</v>
      </c>
      <c r="U76" s="298"/>
      <c r="V76" s="298"/>
      <c r="W76" s="298">
        <f t="shared" si="131"/>
        <v>0</v>
      </c>
      <c r="X76" s="298"/>
      <c r="Y76" s="298"/>
      <c r="Z76" s="283">
        <f t="shared" si="119"/>
        <v>0</v>
      </c>
      <c r="AA76" s="284"/>
      <c r="AB76" s="283">
        <f t="shared" si="120"/>
        <v>0</v>
      </c>
      <c r="AC76" s="285"/>
      <c r="AD76" s="286"/>
      <c r="AE76" s="300">
        <f t="shared" si="132"/>
        <v>0</v>
      </c>
      <c r="AF76" s="298"/>
      <c r="AG76" s="298">
        <f t="shared" si="122"/>
        <v>0</v>
      </c>
      <c r="AH76" s="298"/>
    </row>
    <row r="77" spans="1:34" x14ac:dyDescent="0.3">
      <c r="A77" s="413"/>
      <c r="B77" s="413"/>
      <c r="C77" s="413"/>
      <c r="D77" s="298">
        <f t="shared" si="123"/>
        <v>0</v>
      </c>
      <c r="E77" s="298"/>
      <c r="F77" s="298"/>
      <c r="G77" s="65">
        <f t="shared" si="110"/>
        <v>0</v>
      </c>
      <c r="H77" s="283">
        <f t="shared" si="124"/>
        <v>0</v>
      </c>
      <c r="I77" s="285">
        <f t="shared" si="125"/>
        <v>0</v>
      </c>
      <c r="J77" s="284">
        <f t="shared" si="126"/>
        <v>0</v>
      </c>
      <c r="K77" s="298">
        <f t="shared" si="127"/>
        <v>0</v>
      </c>
      <c r="L77" s="298"/>
      <c r="M77" s="298"/>
      <c r="N77" s="298">
        <f t="shared" si="128"/>
        <v>0</v>
      </c>
      <c r="O77" s="298"/>
      <c r="P77" s="299"/>
      <c r="Q77" s="300">
        <f t="shared" si="129"/>
        <v>0</v>
      </c>
      <c r="R77" s="298"/>
      <c r="S77" s="298"/>
      <c r="T77" s="298">
        <f t="shared" si="130"/>
        <v>0</v>
      </c>
      <c r="U77" s="298"/>
      <c r="V77" s="298"/>
      <c r="W77" s="298">
        <f t="shared" si="131"/>
        <v>0</v>
      </c>
      <c r="X77" s="298"/>
      <c r="Y77" s="298"/>
      <c r="Z77" s="283">
        <f t="shared" si="119"/>
        <v>0</v>
      </c>
      <c r="AA77" s="284"/>
      <c r="AB77" s="283">
        <f t="shared" si="120"/>
        <v>0</v>
      </c>
      <c r="AC77" s="285"/>
      <c r="AD77" s="286"/>
      <c r="AE77" s="300">
        <f t="shared" si="132"/>
        <v>0</v>
      </c>
      <c r="AF77" s="298"/>
      <c r="AG77" s="298">
        <f t="shared" si="122"/>
        <v>0</v>
      </c>
      <c r="AH77" s="298"/>
    </row>
    <row r="78" spans="1:34" x14ac:dyDescent="0.3">
      <c r="A78" s="413"/>
      <c r="B78" s="413"/>
      <c r="C78" s="413"/>
      <c r="D78" s="298">
        <f t="shared" si="123"/>
        <v>0</v>
      </c>
      <c r="E78" s="298"/>
      <c r="F78" s="298"/>
      <c r="G78" s="65">
        <f t="shared" si="110"/>
        <v>0</v>
      </c>
      <c r="H78" s="283">
        <f t="shared" si="124"/>
        <v>0</v>
      </c>
      <c r="I78" s="285">
        <f t="shared" si="125"/>
        <v>0</v>
      </c>
      <c r="J78" s="284">
        <f t="shared" si="126"/>
        <v>0</v>
      </c>
      <c r="K78" s="298">
        <f t="shared" si="127"/>
        <v>0</v>
      </c>
      <c r="L78" s="298"/>
      <c r="M78" s="298"/>
      <c r="N78" s="298">
        <f t="shared" si="128"/>
        <v>0</v>
      </c>
      <c r="O78" s="298"/>
      <c r="P78" s="299"/>
      <c r="Q78" s="300">
        <f t="shared" si="129"/>
        <v>0</v>
      </c>
      <c r="R78" s="298"/>
      <c r="S78" s="298"/>
      <c r="T78" s="298">
        <f t="shared" si="130"/>
        <v>0</v>
      </c>
      <c r="U78" s="298"/>
      <c r="V78" s="298"/>
      <c r="W78" s="298">
        <f t="shared" si="131"/>
        <v>0</v>
      </c>
      <c r="X78" s="298"/>
      <c r="Y78" s="298"/>
      <c r="Z78" s="283">
        <f t="shared" si="119"/>
        <v>0</v>
      </c>
      <c r="AA78" s="284"/>
      <c r="AB78" s="283">
        <f t="shared" si="120"/>
        <v>0</v>
      </c>
      <c r="AC78" s="285"/>
      <c r="AD78" s="286"/>
      <c r="AE78" s="300">
        <f t="shared" si="132"/>
        <v>0</v>
      </c>
      <c r="AF78" s="298"/>
      <c r="AG78" s="298">
        <f t="shared" si="122"/>
        <v>0</v>
      </c>
      <c r="AH78" s="298"/>
    </row>
    <row r="79" spans="1:34" x14ac:dyDescent="0.3">
      <c r="A79" s="413"/>
      <c r="B79" s="413"/>
      <c r="C79" s="413"/>
      <c r="D79" s="298">
        <f t="shared" si="123"/>
        <v>0</v>
      </c>
      <c r="E79" s="298"/>
      <c r="F79" s="298"/>
      <c r="G79" s="65">
        <f t="shared" si="110"/>
        <v>0</v>
      </c>
      <c r="H79" s="283">
        <f t="shared" si="124"/>
        <v>0</v>
      </c>
      <c r="I79" s="285">
        <f t="shared" si="125"/>
        <v>0</v>
      </c>
      <c r="J79" s="284">
        <f t="shared" si="126"/>
        <v>0</v>
      </c>
      <c r="K79" s="298">
        <f t="shared" si="127"/>
        <v>0</v>
      </c>
      <c r="L79" s="298"/>
      <c r="M79" s="298"/>
      <c r="N79" s="298">
        <f t="shared" si="128"/>
        <v>0</v>
      </c>
      <c r="O79" s="298"/>
      <c r="P79" s="299"/>
      <c r="Q79" s="300">
        <f t="shared" si="129"/>
        <v>0</v>
      </c>
      <c r="R79" s="298"/>
      <c r="S79" s="298"/>
      <c r="T79" s="298">
        <f t="shared" si="130"/>
        <v>0</v>
      </c>
      <c r="U79" s="298"/>
      <c r="V79" s="298"/>
      <c r="W79" s="298">
        <f t="shared" si="131"/>
        <v>0</v>
      </c>
      <c r="X79" s="298"/>
      <c r="Y79" s="298"/>
      <c r="Z79" s="283">
        <f t="shared" si="119"/>
        <v>0</v>
      </c>
      <c r="AA79" s="284"/>
      <c r="AB79" s="283">
        <f t="shared" si="120"/>
        <v>0</v>
      </c>
      <c r="AC79" s="285"/>
      <c r="AD79" s="286"/>
      <c r="AE79" s="300">
        <f t="shared" si="132"/>
        <v>0</v>
      </c>
      <c r="AF79" s="298"/>
      <c r="AG79" s="298">
        <f t="shared" si="122"/>
        <v>0</v>
      </c>
      <c r="AH79" s="298"/>
    </row>
    <row r="80" spans="1:34" x14ac:dyDescent="0.3">
      <c r="A80" s="413"/>
      <c r="B80" s="413"/>
      <c r="C80" s="413"/>
      <c r="D80" s="298">
        <f t="shared" si="123"/>
        <v>0</v>
      </c>
      <c r="E80" s="298"/>
      <c r="F80" s="298"/>
      <c r="G80" s="65">
        <f t="shared" si="110"/>
        <v>0</v>
      </c>
      <c r="H80" s="283">
        <f t="shared" si="124"/>
        <v>0</v>
      </c>
      <c r="I80" s="285">
        <f t="shared" si="125"/>
        <v>0</v>
      </c>
      <c r="J80" s="284">
        <f t="shared" si="126"/>
        <v>0</v>
      </c>
      <c r="K80" s="298">
        <f t="shared" si="127"/>
        <v>0</v>
      </c>
      <c r="L80" s="298"/>
      <c r="M80" s="298"/>
      <c r="N80" s="298">
        <f t="shared" si="128"/>
        <v>0</v>
      </c>
      <c r="O80" s="298"/>
      <c r="P80" s="299"/>
      <c r="Q80" s="300">
        <f t="shared" si="129"/>
        <v>0</v>
      </c>
      <c r="R80" s="298"/>
      <c r="S80" s="298"/>
      <c r="T80" s="298">
        <f t="shared" si="130"/>
        <v>0</v>
      </c>
      <c r="U80" s="298"/>
      <c r="V80" s="298"/>
      <c r="W80" s="298">
        <f t="shared" si="131"/>
        <v>0</v>
      </c>
      <c r="X80" s="298"/>
      <c r="Y80" s="298"/>
      <c r="Z80" s="283">
        <f t="shared" si="119"/>
        <v>0</v>
      </c>
      <c r="AA80" s="284"/>
      <c r="AB80" s="283">
        <f t="shared" si="120"/>
        <v>0</v>
      </c>
      <c r="AC80" s="285"/>
      <c r="AD80" s="286"/>
      <c r="AE80" s="300">
        <f t="shared" si="132"/>
        <v>0</v>
      </c>
      <c r="AF80" s="298"/>
      <c r="AG80" s="298">
        <f t="shared" si="122"/>
        <v>0</v>
      </c>
      <c r="AH80" s="298"/>
    </row>
    <row r="81" spans="1:34" x14ac:dyDescent="0.3">
      <c r="A81" s="414" t="s">
        <v>96</v>
      </c>
      <c r="B81" s="414"/>
      <c r="C81" s="414"/>
      <c r="D81" s="298"/>
      <c r="E81" s="298"/>
      <c r="F81" s="298"/>
      <c r="G81" s="63"/>
      <c r="H81" s="298"/>
      <c r="I81" s="298"/>
      <c r="J81" s="298"/>
      <c r="K81" s="298"/>
      <c r="L81" s="298"/>
      <c r="M81" s="298"/>
      <c r="N81" s="298"/>
      <c r="O81" s="298"/>
      <c r="P81" s="299"/>
      <c r="Q81" s="300"/>
      <c r="R81" s="298"/>
      <c r="S81" s="298"/>
      <c r="T81" s="298"/>
      <c r="U81" s="298"/>
      <c r="V81" s="298"/>
      <c r="W81" s="298"/>
      <c r="X81" s="298"/>
      <c r="Y81" s="298"/>
      <c r="Z81" s="283"/>
      <c r="AA81" s="284"/>
      <c r="AB81" s="283"/>
      <c r="AC81" s="285"/>
      <c r="AD81" s="286"/>
      <c r="AE81" s="300"/>
      <c r="AF81" s="298"/>
      <c r="AG81" s="298"/>
      <c r="AH81" s="298"/>
    </row>
    <row r="82" spans="1:34" x14ac:dyDescent="0.3">
      <c r="A82" s="413" t="s">
        <v>118</v>
      </c>
      <c r="B82" s="413"/>
      <c r="C82" s="413"/>
      <c r="D82" s="298">
        <f t="shared" ref="D82" si="133">COUNTIF(B$7:B$56, A82)</f>
        <v>0</v>
      </c>
      <c r="E82" s="298"/>
      <c r="F82" s="298"/>
      <c r="G82" s="65">
        <f t="shared" ref="G82:G87" si="134">COUNTIF(D$7:D$56, A82)</f>
        <v>0</v>
      </c>
      <c r="H82" s="283">
        <f t="shared" ref="H82" si="135">COUNTIF(G$7:G$56, A82)</f>
        <v>0</v>
      </c>
      <c r="I82" s="285">
        <f t="shared" ref="I82" si="136">COUNTIF(F$7:H$56, C82)</f>
        <v>0</v>
      </c>
      <c r="J82" s="284">
        <f t="shared" ref="J82" si="137">COUNTIF(G$7:I$56, D82)</f>
        <v>0</v>
      </c>
      <c r="K82" s="298">
        <f t="shared" ref="K82" si="138">COUNTIF(H$7:H$56, A82)</f>
        <v>0</v>
      </c>
      <c r="L82" s="298"/>
      <c r="M82" s="298"/>
      <c r="N82" s="298">
        <f t="shared" ref="N82" si="139">COUNTIF(J$7:J$56, A82)</f>
        <v>0</v>
      </c>
      <c r="O82" s="298"/>
      <c r="P82" s="299"/>
      <c r="Q82" s="300">
        <f t="shared" ref="Q82" si="140">COUNTIF(M$7:M$56,A82)</f>
        <v>0</v>
      </c>
      <c r="R82" s="298"/>
      <c r="S82" s="298"/>
      <c r="T82" s="298">
        <f t="shared" ref="T82" si="141">COUNTIF(P$7:P$56, A82)</f>
        <v>0</v>
      </c>
      <c r="U82" s="298"/>
      <c r="V82" s="298"/>
      <c r="W82" s="298">
        <f t="shared" ref="W82" si="142">COUNTIF(R$7:R$56, A82)</f>
        <v>0</v>
      </c>
      <c r="X82" s="298"/>
      <c r="Y82" s="298"/>
      <c r="Z82" s="283">
        <f t="shared" ref="Z82:Z87" si="143">COUNTIF(U$7:U$56, A82)</f>
        <v>0</v>
      </c>
      <c r="AA82" s="284"/>
      <c r="AB82" s="283">
        <f t="shared" ref="AB82:AB87" si="144">COUNTIF(W$7:W$56, A82)</f>
        <v>0</v>
      </c>
      <c r="AC82" s="285"/>
      <c r="AD82" s="286"/>
      <c r="AE82" s="300">
        <f t="shared" ref="AE82" si="145">D82+Q82</f>
        <v>0</v>
      </c>
      <c r="AF82" s="298"/>
      <c r="AG82" s="298">
        <f t="shared" ref="AG82:AG87" si="146">SUM(D82,G82,H82,K82,N82,Q82,T82,W82,Z82,AB82)</f>
        <v>0</v>
      </c>
      <c r="AH82" s="298"/>
    </row>
    <row r="83" spans="1:34" x14ac:dyDescent="0.3">
      <c r="A83" s="413" t="s">
        <v>119</v>
      </c>
      <c r="B83" s="413"/>
      <c r="C83" s="413"/>
      <c r="D83" s="298">
        <f t="shared" ref="D83:D87" si="147">COUNTIF(B$7:B$56, A83)</f>
        <v>0</v>
      </c>
      <c r="E83" s="298"/>
      <c r="F83" s="298"/>
      <c r="G83" s="65">
        <f t="shared" si="134"/>
        <v>0</v>
      </c>
      <c r="H83" s="283">
        <f t="shared" ref="H83:H87" si="148">COUNTIF(G$7:G$56, A83)</f>
        <v>0</v>
      </c>
      <c r="I83" s="285">
        <f t="shared" ref="I83:I87" si="149">COUNTIF(F$7:H$56, C83)</f>
        <v>0</v>
      </c>
      <c r="J83" s="284">
        <f t="shared" ref="J83:J87" si="150">COUNTIF(G$7:I$56, D83)</f>
        <v>0</v>
      </c>
      <c r="K83" s="298">
        <f t="shared" ref="K83:K87" si="151">COUNTIF(H$7:H$56, A83)</f>
        <v>0</v>
      </c>
      <c r="L83" s="298"/>
      <c r="M83" s="298"/>
      <c r="N83" s="298">
        <f t="shared" ref="N83:N87" si="152">COUNTIF(J$7:J$56, A83)</f>
        <v>0</v>
      </c>
      <c r="O83" s="298"/>
      <c r="P83" s="299"/>
      <c r="Q83" s="300">
        <f t="shared" ref="Q83:Q87" si="153">COUNTIF(M$7:M$56,A83)</f>
        <v>0</v>
      </c>
      <c r="R83" s="298"/>
      <c r="S83" s="298"/>
      <c r="T83" s="298">
        <f t="shared" ref="T83:T87" si="154">COUNTIF(P$7:P$56, A83)</f>
        <v>0</v>
      </c>
      <c r="U83" s="298"/>
      <c r="V83" s="298"/>
      <c r="W83" s="298">
        <f t="shared" ref="W83:W87" si="155">COUNTIF(R$7:R$56, A83)</f>
        <v>0</v>
      </c>
      <c r="X83" s="298"/>
      <c r="Y83" s="298"/>
      <c r="Z83" s="283">
        <f t="shared" si="143"/>
        <v>0</v>
      </c>
      <c r="AA83" s="284"/>
      <c r="AB83" s="283">
        <f t="shared" si="144"/>
        <v>0</v>
      </c>
      <c r="AC83" s="285"/>
      <c r="AD83" s="286"/>
      <c r="AE83" s="300">
        <f t="shared" ref="AE83:AE87" si="156">D83+Q83</f>
        <v>0</v>
      </c>
      <c r="AF83" s="298"/>
      <c r="AG83" s="298">
        <f t="shared" si="146"/>
        <v>0</v>
      </c>
      <c r="AH83" s="298"/>
    </row>
    <row r="84" spans="1:34" x14ac:dyDescent="0.3">
      <c r="A84" s="413" t="s">
        <v>120</v>
      </c>
      <c r="B84" s="413"/>
      <c r="C84" s="413"/>
      <c r="D84" s="298">
        <f t="shared" si="147"/>
        <v>0</v>
      </c>
      <c r="E84" s="298"/>
      <c r="F84" s="298"/>
      <c r="G84" s="65">
        <f t="shared" si="134"/>
        <v>0</v>
      </c>
      <c r="H84" s="283">
        <f t="shared" si="148"/>
        <v>0</v>
      </c>
      <c r="I84" s="285">
        <f t="shared" si="149"/>
        <v>0</v>
      </c>
      <c r="J84" s="284">
        <f t="shared" si="150"/>
        <v>0</v>
      </c>
      <c r="K84" s="298">
        <f t="shared" si="151"/>
        <v>0</v>
      </c>
      <c r="L84" s="298"/>
      <c r="M84" s="298"/>
      <c r="N84" s="298">
        <f t="shared" si="152"/>
        <v>0</v>
      </c>
      <c r="O84" s="298"/>
      <c r="P84" s="299"/>
      <c r="Q84" s="300">
        <f t="shared" si="153"/>
        <v>0</v>
      </c>
      <c r="R84" s="298"/>
      <c r="S84" s="298"/>
      <c r="T84" s="298">
        <f t="shared" si="154"/>
        <v>0</v>
      </c>
      <c r="U84" s="298"/>
      <c r="V84" s="298"/>
      <c r="W84" s="298">
        <f t="shared" si="155"/>
        <v>0</v>
      </c>
      <c r="X84" s="298"/>
      <c r="Y84" s="298"/>
      <c r="Z84" s="283">
        <f t="shared" si="143"/>
        <v>0</v>
      </c>
      <c r="AA84" s="284"/>
      <c r="AB84" s="283">
        <f t="shared" si="144"/>
        <v>0</v>
      </c>
      <c r="AC84" s="285"/>
      <c r="AD84" s="286"/>
      <c r="AE84" s="300">
        <f t="shared" si="156"/>
        <v>0</v>
      </c>
      <c r="AF84" s="298"/>
      <c r="AG84" s="298">
        <f t="shared" si="146"/>
        <v>0</v>
      </c>
      <c r="AH84" s="298"/>
    </row>
    <row r="85" spans="1:34" x14ac:dyDescent="0.3">
      <c r="A85" s="413"/>
      <c r="B85" s="413"/>
      <c r="C85" s="413"/>
      <c r="D85" s="298">
        <f t="shared" si="147"/>
        <v>0</v>
      </c>
      <c r="E85" s="298"/>
      <c r="F85" s="298"/>
      <c r="G85" s="65">
        <f t="shared" si="134"/>
        <v>0</v>
      </c>
      <c r="H85" s="283">
        <f t="shared" si="148"/>
        <v>0</v>
      </c>
      <c r="I85" s="285">
        <f t="shared" si="149"/>
        <v>0</v>
      </c>
      <c r="J85" s="284">
        <f t="shared" si="150"/>
        <v>0</v>
      </c>
      <c r="K85" s="298">
        <f t="shared" si="151"/>
        <v>0</v>
      </c>
      <c r="L85" s="298"/>
      <c r="M85" s="298"/>
      <c r="N85" s="298">
        <f t="shared" si="152"/>
        <v>0</v>
      </c>
      <c r="O85" s="298"/>
      <c r="P85" s="299"/>
      <c r="Q85" s="300">
        <f t="shared" si="153"/>
        <v>0</v>
      </c>
      <c r="R85" s="298"/>
      <c r="S85" s="298"/>
      <c r="T85" s="298">
        <f t="shared" si="154"/>
        <v>0</v>
      </c>
      <c r="U85" s="298"/>
      <c r="V85" s="298"/>
      <c r="W85" s="298">
        <f t="shared" si="155"/>
        <v>0</v>
      </c>
      <c r="X85" s="298"/>
      <c r="Y85" s="298"/>
      <c r="Z85" s="283">
        <f t="shared" si="143"/>
        <v>0</v>
      </c>
      <c r="AA85" s="284"/>
      <c r="AB85" s="283">
        <f t="shared" si="144"/>
        <v>0</v>
      </c>
      <c r="AC85" s="285"/>
      <c r="AD85" s="286"/>
      <c r="AE85" s="300">
        <f t="shared" si="156"/>
        <v>0</v>
      </c>
      <c r="AF85" s="298"/>
      <c r="AG85" s="298">
        <f t="shared" si="146"/>
        <v>0</v>
      </c>
      <c r="AH85" s="298"/>
    </row>
    <row r="86" spans="1:34" x14ac:dyDescent="0.3">
      <c r="A86" s="413"/>
      <c r="B86" s="413"/>
      <c r="C86" s="413"/>
      <c r="D86" s="298">
        <f t="shared" si="147"/>
        <v>0</v>
      </c>
      <c r="E86" s="298"/>
      <c r="F86" s="298"/>
      <c r="G86" s="65">
        <f t="shared" si="134"/>
        <v>0</v>
      </c>
      <c r="H86" s="283">
        <f t="shared" si="148"/>
        <v>0</v>
      </c>
      <c r="I86" s="285">
        <f t="shared" si="149"/>
        <v>0</v>
      </c>
      <c r="J86" s="284">
        <f t="shared" si="150"/>
        <v>0</v>
      </c>
      <c r="K86" s="298">
        <f t="shared" si="151"/>
        <v>0</v>
      </c>
      <c r="L86" s="298"/>
      <c r="M86" s="298"/>
      <c r="N86" s="298">
        <f t="shared" si="152"/>
        <v>0</v>
      </c>
      <c r="O86" s="298"/>
      <c r="P86" s="299"/>
      <c r="Q86" s="300">
        <f t="shared" si="153"/>
        <v>0</v>
      </c>
      <c r="R86" s="298"/>
      <c r="S86" s="298"/>
      <c r="T86" s="298">
        <f t="shared" si="154"/>
        <v>0</v>
      </c>
      <c r="U86" s="298"/>
      <c r="V86" s="298"/>
      <c r="W86" s="298">
        <f t="shared" si="155"/>
        <v>0</v>
      </c>
      <c r="X86" s="298"/>
      <c r="Y86" s="298"/>
      <c r="Z86" s="283">
        <f t="shared" si="143"/>
        <v>0</v>
      </c>
      <c r="AA86" s="284"/>
      <c r="AB86" s="283">
        <f t="shared" si="144"/>
        <v>0</v>
      </c>
      <c r="AC86" s="285"/>
      <c r="AD86" s="286"/>
      <c r="AE86" s="300">
        <f t="shared" si="156"/>
        <v>0</v>
      </c>
      <c r="AF86" s="298"/>
      <c r="AG86" s="298">
        <f t="shared" si="146"/>
        <v>0</v>
      </c>
      <c r="AH86" s="298"/>
    </row>
    <row r="87" spans="1:34" x14ac:dyDescent="0.3">
      <c r="A87" s="413"/>
      <c r="B87" s="413"/>
      <c r="C87" s="413"/>
      <c r="D87" s="298">
        <f t="shared" si="147"/>
        <v>0</v>
      </c>
      <c r="E87" s="298"/>
      <c r="F87" s="298"/>
      <c r="G87" s="65">
        <f t="shared" si="134"/>
        <v>0</v>
      </c>
      <c r="H87" s="283">
        <f t="shared" si="148"/>
        <v>0</v>
      </c>
      <c r="I87" s="285">
        <f t="shared" si="149"/>
        <v>0</v>
      </c>
      <c r="J87" s="284">
        <f t="shared" si="150"/>
        <v>0</v>
      </c>
      <c r="K87" s="298">
        <f t="shared" si="151"/>
        <v>0</v>
      </c>
      <c r="L87" s="298"/>
      <c r="M87" s="298"/>
      <c r="N87" s="298">
        <f t="shared" si="152"/>
        <v>0</v>
      </c>
      <c r="O87" s="298"/>
      <c r="P87" s="299"/>
      <c r="Q87" s="300">
        <f t="shared" si="153"/>
        <v>0</v>
      </c>
      <c r="R87" s="298"/>
      <c r="S87" s="298"/>
      <c r="T87" s="298">
        <f t="shared" si="154"/>
        <v>0</v>
      </c>
      <c r="U87" s="298"/>
      <c r="V87" s="298"/>
      <c r="W87" s="298">
        <f t="shared" si="155"/>
        <v>0</v>
      </c>
      <c r="X87" s="298"/>
      <c r="Y87" s="298"/>
      <c r="Z87" s="283">
        <f t="shared" si="143"/>
        <v>0</v>
      </c>
      <c r="AA87" s="284"/>
      <c r="AB87" s="283">
        <f t="shared" si="144"/>
        <v>0</v>
      </c>
      <c r="AC87" s="285"/>
      <c r="AD87" s="286"/>
      <c r="AE87" s="300">
        <f t="shared" si="156"/>
        <v>0</v>
      </c>
      <c r="AF87" s="298"/>
      <c r="AG87" s="298">
        <f t="shared" si="146"/>
        <v>0</v>
      </c>
      <c r="AH87" s="298"/>
    </row>
    <row r="88" spans="1:34" x14ac:dyDescent="0.3">
      <c r="A88" s="414" t="s">
        <v>94</v>
      </c>
      <c r="B88" s="414"/>
      <c r="C88" s="414"/>
      <c r="D88" s="298"/>
      <c r="E88" s="298"/>
      <c r="F88" s="298"/>
      <c r="G88" s="63"/>
      <c r="H88" s="298"/>
      <c r="I88" s="298"/>
      <c r="J88" s="298"/>
      <c r="K88" s="298"/>
      <c r="L88" s="298"/>
      <c r="M88" s="298"/>
      <c r="N88" s="298"/>
      <c r="O88" s="298"/>
      <c r="P88" s="299"/>
      <c r="Q88" s="300"/>
      <c r="R88" s="298"/>
      <c r="S88" s="298"/>
      <c r="T88" s="298"/>
      <c r="U88" s="298"/>
      <c r="V88" s="298"/>
      <c r="W88" s="298"/>
      <c r="X88" s="298"/>
      <c r="Y88" s="298"/>
      <c r="Z88" s="283"/>
      <c r="AA88" s="284"/>
      <c r="AB88" s="283"/>
      <c r="AC88" s="285"/>
      <c r="AD88" s="286"/>
      <c r="AE88" s="300"/>
      <c r="AF88" s="298"/>
      <c r="AG88" s="298"/>
      <c r="AH88" s="298"/>
    </row>
    <row r="89" spans="1:34" x14ac:dyDescent="0.3">
      <c r="A89" s="413" t="s">
        <v>121</v>
      </c>
      <c r="B89" s="413"/>
      <c r="C89" s="413"/>
      <c r="D89" s="298">
        <f t="shared" ref="D89" si="157">COUNTIF(B$7:B$56, A89)</f>
        <v>0</v>
      </c>
      <c r="E89" s="298"/>
      <c r="F89" s="298"/>
      <c r="G89" s="65">
        <f t="shared" ref="G89:G99" si="158">COUNTIF(D$7:D$56, A89)</f>
        <v>0</v>
      </c>
      <c r="H89" s="283">
        <f t="shared" ref="H89" si="159">COUNTIF(G$7:G$56, A89)</f>
        <v>0</v>
      </c>
      <c r="I89" s="285">
        <f t="shared" ref="I89" si="160">COUNTIF(F$7:H$56, C89)</f>
        <v>0</v>
      </c>
      <c r="J89" s="284">
        <f t="shared" ref="J89" si="161">COUNTIF(G$7:I$56, D89)</f>
        <v>0</v>
      </c>
      <c r="K89" s="298">
        <f t="shared" ref="K89" si="162">COUNTIF(H$7:H$56, A89)</f>
        <v>0</v>
      </c>
      <c r="L89" s="298"/>
      <c r="M89" s="298"/>
      <c r="N89" s="298">
        <f t="shared" ref="N89" si="163">COUNTIF(J$7:J$56, A89)</f>
        <v>0</v>
      </c>
      <c r="O89" s="298"/>
      <c r="P89" s="299"/>
      <c r="Q89" s="300">
        <f t="shared" ref="Q89" si="164">COUNTIF(M$7:M$56,A89)</f>
        <v>0</v>
      </c>
      <c r="R89" s="298"/>
      <c r="S89" s="298"/>
      <c r="T89" s="298">
        <f t="shared" ref="T89" si="165">COUNTIF(P$7:P$56, A89)</f>
        <v>0</v>
      </c>
      <c r="U89" s="298"/>
      <c r="V89" s="298"/>
      <c r="W89" s="298">
        <f t="shared" ref="W89" si="166">COUNTIF(R$7:R$56, A89)</f>
        <v>0</v>
      </c>
      <c r="X89" s="298"/>
      <c r="Y89" s="298"/>
      <c r="Z89" s="283">
        <f t="shared" ref="Z89:Z99" si="167">COUNTIF(U$7:U$56, A89)</f>
        <v>0</v>
      </c>
      <c r="AA89" s="284"/>
      <c r="AB89" s="283">
        <f t="shared" ref="AB89:AB99" si="168">COUNTIF(W$7:W$56, A89)</f>
        <v>0</v>
      </c>
      <c r="AC89" s="285"/>
      <c r="AD89" s="286"/>
      <c r="AE89" s="300">
        <f t="shared" ref="AE89" si="169">D89+Q89</f>
        <v>0</v>
      </c>
      <c r="AF89" s="298"/>
      <c r="AG89" s="298">
        <f t="shared" ref="AG89:AG99" si="170">SUM(D89,G89,H89,K89,N89,Q89,T89,W89,Z89,AB89)</f>
        <v>0</v>
      </c>
      <c r="AH89" s="298"/>
    </row>
    <row r="90" spans="1:34" x14ac:dyDescent="0.3">
      <c r="A90" s="413" t="s">
        <v>122</v>
      </c>
      <c r="B90" s="413"/>
      <c r="C90" s="413"/>
      <c r="D90" s="298">
        <f t="shared" ref="D90:D99" si="171">COUNTIF(B$7:B$56, A90)</f>
        <v>0</v>
      </c>
      <c r="E90" s="298"/>
      <c r="F90" s="298"/>
      <c r="G90" s="65">
        <f t="shared" si="158"/>
        <v>0</v>
      </c>
      <c r="H90" s="283">
        <f t="shared" ref="H90:H99" si="172">COUNTIF(G$7:G$56, A90)</f>
        <v>0</v>
      </c>
      <c r="I90" s="285">
        <f t="shared" ref="I90:I99" si="173">COUNTIF(F$7:H$56, C90)</f>
        <v>0</v>
      </c>
      <c r="J90" s="284">
        <f t="shared" ref="J90:J99" si="174">COUNTIF(G$7:I$56, D90)</f>
        <v>0</v>
      </c>
      <c r="K90" s="298">
        <f t="shared" ref="K90:K99" si="175">COUNTIF(H$7:H$56, A90)</f>
        <v>0</v>
      </c>
      <c r="L90" s="298"/>
      <c r="M90" s="298"/>
      <c r="N90" s="298">
        <f t="shared" ref="N90:N99" si="176">COUNTIF(J$7:J$56, A90)</f>
        <v>0</v>
      </c>
      <c r="O90" s="298"/>
      <c r="P90" s="299"/>
      <c r="Q90" s="300">
        <f t="shared" ref="Q90:Q99" si="177">COUNTIF(M$7:M$56,A90)</f>
        <v>0</v>
      </c>
      <c r="R90" s="298"/>
      <c r="S90" s="298"/>
      <c r="T90" s="298">
        <f t="shared" ref="T90:T99" si="178">COUNTIF(P$7:P$56, A90)</f>
        <v>0</v>
      </c>
      <c r="U90" s="298"/>
      <c r="V90" s="298"/>
      <c r="W90" s="298">
        <f t="shared" ref="W90:W99" si="179">COUNTIF(R$7:R$56, A90)</f>
        <v>0</v>
      </c>
      <c r="X90" s="298"/>
      <c r="Y90" s="298"/>
      <c r="Z90" s="283">
        <f t="shared" si="167"/>
        <v>0</v>
      </c>
      <c r="AA90" s="284"/>
      <c r="AB90" s="283">
        <f t="shared" si="168"/>
        <v>0</v>
      </c>
      <c r="AC90" s="285"/>
      <c r="AD90" s="286"/>
      <c r="AE90" s="300">
        <f t="shared" ref="AE90:AE99" si="180">D90+Q90</f>
        <v>0</v>
      </c>
      <c r="AF90" s="298"/>
      <c r="AG90" s="298">
        <f t="shared" si="170"/>
        <v>0</v>
      </c>
      <c r="AH90" s="298"/>
    </row>
    <row r="91" spans="1:34" x14ac:dyDescent="0.3">
      <c r="A91" s="413" t="s">
        <v>123</v>
      </c>
      <c r="B91" s="413"/>
      <c r="C91" s="413"/>
      <c r="D91" s="298">
        <f t="shared" si="171"/>
        <v>0</v>
      </c>
      <c r="E91" s="298"/>
      <c r="F91" s="298"/>
      <c r="G91" s="65">
        <f t="shared" si="158"/>
        <v>0</v>
      </c>
      <c r="H91" s="283">
        <f t="shared" si="172"/>
        <v>0</v>
      </c>
      <c r="I91" s="285">
        <f t="shared" si="173"/>
        <v>0</v>
      </c>
      <c r="J91" s="284">
        <f t="shared" si="174"/>
        <v>0</v>
      </c>
      <c r="K91" s="298">
        <f t="shared" si="175"/>
        <v>0</v>
      </c>
      <c r="L91" s="298"/>
      <c r="M91" s="298"/>
      <c r="N91" s="298">
        <f t="shared" si="176"/>
        <v>0</v>
      </c>
      <c r="O91" s="298"/>
      <c r="P91" s="299"/>
      <c r="Q91" s="300">
        <f t="shared" si="177"/>
        <v>0</v>
      </c>
      <c r="R91" s="298"/>
      <c r="S91" s="298"/>
      <c r="T91" s="298">
        <f t="shared" si="178"/>
        <v>0</v>
      </c>
      <c r="U91" s="298"/>
      <c r="V91" s="298"/>
      <c r="W91" s="298">
        <f t="shared" si="179"/>
        <v>0</v>
      </c>
      <c r="X91" s="298"/>
      <c r="Y91" s="298"/>
      <c r="Z91" s="283">
        <f t="shared" si="167"/>
        <v>0</v>
      </c>
      <c r="AA91" s="284"/>
      <c r="AB91" s="283">
        <f t="shared" si="168"/>
        <v>0</v>
      </c>
      <c r="AC91" s="285"/>
      <c r="AD91" s="286"/>
      <c r="AE91" s="300">
        <f t="shared" si="180"/>
        <v>0</v>
      </c>
      <c r="AF91" s="298"/>
      <c r="AG91" s="298">
        <f t="shared" si="170"/>
        <v>0</v>
      </c>
      <c r="AH91" s="298"/>
    </row>
    <row r="92" spans="1:34" x14ac:dyDescent="0.3">
      <c r="A92" s="413" t="s">
        <v>124</v>
      </c>
      <c r="B92" s="413"/>
      <c r="C92" s="413"/>
      <c r="D92" s="298">
        <f t="shared" si="171"/>
        <v>0</v>
      </c>
      <c r="E92" s="298"/>
      <c r="F92" s="298"/>
      <c r="G92" s="65">
        <f t="shared" si="158"/>
        <v>0</v>
      </c>
      <c r="H92" s="283">
        <f t="shared" si="172"/>
        <v>0</v>
      </c>
      <c r="I92" s="285">
        <f t="shared" si="173"/>
        <v>0</v>
      </c>
      <c r="J92" s="284">
        <f t="shared" si="174"/>
        <v>0</v>
      </c>
      <c r="K92" s="298">
        <f t="shared" si="175"/>
        <v>0</v>
      </c>
      <c r="L92" s="298"/>
      <c r="M92" s="298"/>
      <c r="N92" s="298">
        <f t="shared" si="176"/>
        <v>0</v>
      </c>
      <c r="O92" s="298"/>
      <c r="P92" s="299"/>
      <c r="Q92" s="300">
        <f t="shared" si="177"/>
        <v>0</v>
      </c>
      <c r="R92" s="298"/>
      <c r="S92" s="298"/>
      <c r="T92" s="298">
        <f t="shared" si="178"/>
        <v>0</v>
      </c>
      <c r="U92" s="298"/>
      <c r="V92" s="298"/>
      <c r="W92" s="298">
        <f t="shared" si="179"/>
        <v>0</v>
      </c>
      <c r="X92" s="298"/>
      <c r="Y92" s="298"/>
      <c r="Z92" s="283">
        <f t="shared" si="167"/>
        <v>0</v>
      </c>
      <c r="AA92" s="284"/>
      <c r="AB92" s="283">
        <f t="shared" si="168"/>
        <v>0</v>
      </c>
      <c r="AC92" s="285"/>
      <c r="AD92" s="286"/>
      <c r="AE92" s="300">
        <f t="shared" si="180"/>
        <v>0</v>
      </c>
      <c r="AF92" s="298"/>
      <c r="AG92" s="298">
        <f t="shared" si="170"/>
        <v>0</v>
      </c>
      <c r="AH92" s="298"/>
    </row>
    <row r="93" spans="1:34" x14ac:dyDescent="0.3">
      <c r="A93" s="413" t="s">
        <v>125</v>
      </c>
      <c r="B93" s="413"/>
      <c r="C93" s="413"/>
      <c r="D93" s="298">
        <f t="shared" si="171"/>
        <v>0</v>
      </c>
      <c r="E93" s="298"/>
      <c r="F93" s="298"/>
      <c r="G93" s="65">
        <f t="shared" si="158"/>
        <v>0</v>
      </c>
      <c r="H93" s="283">
        <f t="shared" si="172"/>
        <v>0</v>
      </c>
      <c r="I93" s="285">
        <f t="shared" si="173"/>
        <v>0</v>
      </c>
      <c r="J93" s="284">
        <f t="shared" si="174"/>
        <v>0</v>
      </c>
      <c r="K93" s="298">
        <f t="shared" si="175"/>
        <v>0</v>
      </c>
      <c r="L93" s="298"/>
      <c r="M93" s="298"/>
      <c r="N93" s="298">
        <f t="shared" si="176"/>
        <v>0</v>
      </c>
      <c r="O93" s="298"/>
      <c r="P93" s="299"/>
      <c r="Q93" s="300">
        <f t="shared" si="177"/>
        <v>0</v>
      </c>
      <c r="R93" s="298"/>
      <c r="S93" s="298"/>
      <c r="T93" s="298">
        <f t="shared" si="178"/>
        <v>0</v>
      </c>
      <c r="U93" s="298"/>
      <c r="V93" s="298"/>
      <c r="W93" s="298">
        <f t="shared" si="179"/>
        <v>0</v>
      </c>
      <c r="X93" s="298"/>
      <c r="Y93" s="298"/>
      <c r="Z93" s="283">
        <f t="shared" si="167"/>
        <v>0</v>
      </c>
      <c r="AA93" s="284"/>
      <c r="AB93" s="283">
        <f t="shared" si="168"/>
        <v>0</v>
      </c>
      <c r="AC93" s="285"/>
      <c r="AD93" s="286"/>
      <c r="AE93" s="300">
        <f t="shared" si="180"/>
        <v>0</v>
      </c>
      <c r="AF93" s="298"/>
      <c r="AG93" s="298">
        <f t="shared" si="170"/>
        <v>0</v>
      </c>
      <c r="AH93" s="298"/>
    </row>
    <row r="94" spans="1:34" x14ac:dyDescent="0.3">
      <c r="A94" s="413" t="s">
        <v>126</v>
      </c>
      <c r="B94" s="413"/>
      <c r="C94" s="413"/>
      <c r="D94" s="298">
        <f t="shared" si="171"/>
        <v>0</v>
      </c>
      <c r="E94" s="298"/>
      <c r="F94" s="298"/>
      <c r="G94" s="65">
        <f t="shared" si="158"/>
        <v>0</v>
      </c>
      <c r="H94" s="283">
        <f t="shared" si="172"/>
        <v>0</v>
      </c>
      <c r="I94" s="285">
        <f t="shared" si="173"/>
        <v>0</v>
      </c>
      <c r="J94" s="284">
        <f t="shared" si="174"/>
        <v>0</v>
      </c>
      <c r="K94" s="298">
        <f t="shared" si="175"/>
        <v>0</v>
      </c>
      <c r="L94" s="298"/>
      <c r="M94" s="298"/>
      <c r="N94" s="298">
        <f t="shared" si="176"/>
        <v>0</v>
      </c>
      <c r="O94" s="298"/>
      <c r="P94" s="299"/>
      <c r="Q94" s="300">
        <f t="shared" si="177"/>
        <v>0</v>
      </c>
      <c r="R94" s="298"/>
      <c r="S94" s="298"/>
      <c r="T94" s="298">
        <f t="shared" si="178"/>
        <v>0</v>
      </c>
      <c r="U94" s="298"/>
      <c r="V94" s="298"/>
      <c r="W94" s="298">
        <f t="shared" si="179"/>
        <v>0</v>
      </c>
      <c r="X94" s="298"/>
      <c r="Y94" s="298"/>
      <c r="Z94" s="283">
        <f t="shared" si="167"/>
        <v>0</v>
      </c>
      <c r="AA94" s="284"/>
      <c r="AB94" s="283">
        <f t="shared" si="168"/>
        <v>0</v>
      </c>
      <c r="AC94" s="285"/>
      <c r="AD94" s="286"/>
      <c r="AE94" s="300">
        <f t="shared" si="180"/>
        <v>0</v>
      </c>
      <c r="AF94" s="298"/>
      <c r="AG94" s="298">
        <f t="shared" si="170"/>
        <v>0</v>
      </c>
      <c r="AH94" s="298"/>
    </row>
    <row r="95" spans="1:34" x14ac:dyDescent="0.3">
      <c r="A95" s="413" t="s">
        <v>127</v>
      </c>
      <c r="B95" s="413"/>
      <c r="C95" s="413"/>
      <c r="D95" s="298">
        <f t="shared" si="171"/>
        <v>0</v>
      </c>
      <c r="E95" s="298"/>
      <c r="F95" s="298"/>
      <c r="G95" s="65">
        <f t="shared" si="158"/>
        <v>0</v>
      </c>
      <c r="H95" s="283">
        <f t="shared" si="172"/>
        <v>0</v>
      </c>
      <c r="I95" s="285">
        <f t="shared" si="173"/>
        <v>0</v>
      </c>
      <c r="J95" s="284">
        <f t="shared" si="174"/>
        <v>0</v>
      </c>
      <c r="K95" s="298">
        <f t="shared" si="175"/>
        <v>0</v>
      </c>
      <c r="L95" s="298"/>
      <c r="M95" s="298"/>
      <c r="N95" s="298">
        <f t="shared" si="176"/>
        <v>0</v>
      </c>
      <c r="O95" s="298"/>
      <c r="P95" s="299"/>
      <c r="Q95" s="300">
        <f t="shared" si="177"/>
        <v>0</v>
      </c>
      <c r="R95" s="298"/>
      <c r="S95" s="298"/>
      <c r="T95" s="298">
        <f t="shared" si="178"/>
        <v>0</v>
      </c>
      <c r="U95" s="298"/>
      <c r="V95" s="298"/>
      <c r="W95" s="298">
        <f t="shared" si="179"/>
        <v>0</v>
      </c>
      <c r="X95" s="298"/>
      <c r="Y95" s="298"/>
      <c r="Z95" s="283">
        <f t="shared" si="167"/>
        <v>0</v>
      </c>
      <c r="AA95" s="284"/>
      <c r="AB95" s="283">
        <f t="shared" si="168"/>
        <v>0</v>
      </c>
      <c r="AC95" s="285"/>
      <c r="AD95" s="286"/>
      <c r="AE95" s="300">
        <f t="shared" si="180"/>
        <v>0</v>
      </c>
      <c r="AF95" s="298"/>
      <c r="AG95" s="298">
        <f t="shared" si="170"/>
        <v>0</v>
      </c>
      <c r="AH95" s="298"/>
    </row>
    <row r="96" spans="1:34" x14ac:dyDescent="0.3">
      <c r="A96" s="413" t="s">
        <v>128</v>
      </c>
      <c r="B96" s="413"/>
      <c r="C96" s="413"/>
      <c r="D96" s="298">
        <f t="shared" si="171"/>
        <v>0</v>
      </c>
      <c r="E96" s="298"/>
      <c r="F96" s="298"/>
      <c r="G96" s="65">
        <f t="shared" si="158"/>
        <v>0</v>
      </c>
      <c r="H96" s="283">
        <f t="shared" si="172"/>
        <v>0</v>
      </c>
      <c r="I96" s="285">
        <f t="shared" si="173"/>
        <v>0</v>
      </c>
      <c r="J96" s="284">
        <f t="shared" si="174"/>
        <v>0</v>
      </c>
      <c r="K96" s="298">
        <f t="shared" si="175"/>
        <v>0</v>
      </c>
      <c r="L96" s="298"/>
      <c r="M96" s="298"/>
      <c r="N96" s="298">
        <f t="shared" si="176"/>
        <v>0</v>
      </c>
      <c r="O96" s="298"/>
      <c r="P96" s="299"/>
      <c r="Q96" s="300">
        <f t="shared" si="177"/>
        <v>0</v>
      </c>
      <c r="R96" s="298"/>
      <c r="S96" s="298"/>
      <c r="T96" s="298">
        <f t="shared" si="178"/>
        <v>0</v>
      </c>
      <c r="U96" s="298"/>
      <c r="V96" s="298"/>
      <c r="W96" s="298">
        <f t="shared" si="179"/>
        <v>0</v>
      </c>
      <c r="X96" s="298"/>
      <c r="Y96" s="298"/>
      <c r="Z96" s="283">
        <f t="shared" si="167"/>
        <v>0</v>
      </c>
      <c r="AA96" s="284"/>
      <c r="AB96" s="283">
        <f t="shared" si="168"/>
        <v>0</v>
      </c>
      <c r="AC96" s="285"/>
      <c r="AD96" s="286"/>
      <c r="AE96" s="300">
        <f t="shared" si="180"/>
        <v>0</v>
      </c>
      <c r="AF96" s="298"/>
      <c r="AG96" s="298">
        <f t="shared" si="170"/>
        <v>0</v>
      </c>
      <c r="AH96" s="298"/>
    </row>
    <row r="97" spans="1:34" x14ac:dyDescent="0.3">
      <c r="A97" s="413"/>
      <c r="B97" s="413"/>
      <c r="C97" s="413"/>
      <c r="D97" s="298">
        <f t="shared" si="171"/>
        <v>0</v>
      </c>
      <c r="E97" s="298"/>
      <c r="F97" s="298"/>
      <c r="G97" s="65">
        <f t="shared" si="158"/>
        <v>0</v>
      </c>
      <c r="H97" s="283">
        <f t="shared" si="172"/>
        <v>0</v>
      </c>
      <c r="I97" s="285">
        <f t="shared" si="173"/>
        <v>0</v>
      </c>
      <c r="J97" s="284">
        <f t="shared" si="174"/>
        <v>0</v>
      </c>
      <c r="K97" s="298">
        <f t="shared" si="175"/>
        <v>0</v>
      </c>
      <c r="L97" s="298"/>
      <c r="M97" s="298"/>
      <c r="N97" s="298">
        <f t="shared" si="176"/>
        <v>0</v>
      </c>
      <c r="O97" s="298"/>
      <c r="P97" s="299"/>
      <c r="Q97" s="300">
        <f t="shared" si="177"/>
        <v>0</v>
      </c>
      <c r="R97" s="298"/>
      <c r="S97" s="298"/>
      <c r="T97" s="298">
        <f t="shared" si="178"/>
        <v>0</v>
      </c>
      <c r="U97" s="298"/>
      <c r="V97" s="298"/>
      <c r="W97" s="298">
        <f t="shared" si="179"/>
        <v>0</v>
      </c>
      <c r="X97" s="298"/>
      <c r="Y97" s="298"/>
      <c r="Z97" s="283">
        <f t="shared" si="167"/>
        <v>0</v>
      </c>
      <c r="AA97" s="284"/>
      <c r="AB97" s="283">
        <f t="shared" si="168"/>
        <v>0</v>
      </c>
      <c r="AC97" s="285"/>
      <c r="AD97" s="286"/>
      <c r="AE97" s="300">
        <f t="shared" si="180"/>
        <v>0</v>
      </c>
      <c r="AF97" s="298"/>
      <c r="AG97" s="298">
        <f t="shared" si="170"/>
        <v>0</v>
      </c>
      <c r="AH97" s="298"/>
    </row>
    <row r="98" spans="1:34" x14ac:dyDescent="0.3">
      <c r="A98" s="413"/>
      <c r="B98" s="413"/>
      <c r="C98" s="413"/>
      <c r="D98" s="298">
        <f t="shared" si="171"/>
        <v>0</v>
      </c>
      <c r="E98" s="298"/>
      <c r="F98" s="298"/>
      <c r="G98" s="65">
        <f t="shared" si="158"/>
        <v>0</v>
      </c>
      <c r="H98" s="283">
        <f t="shared" si="172"/>
        <v>0</v>
      </c>
      <c r="I98" s="285">
        <f t="shared" si="173"/>
        <v>0</v>
      </c>
      <c r="J98" s="284">
        <f t="shared" si="174"/>
        <v>0</v>
      </c>
      <c r="K98" s="298">
        <f t="shared" si="175"/>
        <v>0</v>
      </c>
      <c r="L98" s="298"/>
      <c r="M98" s="298"/>
      <c r="N98" s="298">
        <f t="shared" si="176"/>
        <v>0</v>
      </c>
      <c r="O98" s="298"/>
      <c r="P98" s="299"/>
      <c r="Q98" s="300">
        <f t="shared" si="177"/>
        <v>0</v>
      </c>
      <c r="R98" s="298"/>
      <c r="S98" s="298"/>
      <c r="T98" s="298">
        <f t="shared" si="178"/>
        <v>0</v>
      </c>
      <c r="U98" s="298"/>
      <c r="V98" s="298"/>
      <c r="W98" s="298">
        <f t="shared" si="179"/>
        <v>0</v>
      </c>
      <c r="X98" s="298"/>
      <c r="Y98" s="298"/>
      <c r="Z98" s="283">
        <f t="shared" si="167"/>
        <v>0</v>
      </c>
      <c r="AA98" s="284"/>
      <c r="AB98" s="283">
        <f t="shared" si="168"/>
        <v>0</v>
      </c>
      <c r="AC98" s="285"/>
      <c r="AD98" s="286"/>
      <c r="AE98" s="300">
        <f t="shared" si="180"/>
        <v>0</v>
      </c>
      <c r="AF98" s="298"/>
      <c r="AG98" s="298">
        <f t="shared" si="170"/>
        <v>0</v>
      </c>
      <c r="AH98" s="298"/>
    </row>
    <row r="99" spans="1:34" x14ac:dyDescent="0.3">
      <c r="A99" s="413"/>
      <c r="B99" s="413"/>
      <c r="C99" s="413"/>
      <c r="D99" s="298">
        <f t="shared" si="171"/>
        <v>0</v>
      </c>
      <c r="E99" s="298"/>
      <c r="F99" s="298"/>
      <c r="G99" s="65">
        <f t="shared" si="158"/>
        <v>0</v>
      </c>
      <c r="H99" s="283">
        <f t="shared" si="172"/>
        <v>0</v>
      </c>
      <c r="I99" s="285">
        <f t="shared" si="173"/>
        <v>0</v>
      </c>
      <c r="J99" s="284">
        <f t="shared" si="174"/>
        <v>0</v>
      </c>
      <c r="K99" s="298">
        <f t="shared" si="175"/>
        <v>0</v>
      </c>
      <c r="L99" s="298"/>
      <c r="M99" s="298"/>
      <c r="N99" s="298">
        <f t="shared" si="176"/>
        <v>0</v>
      </c>
      <c r="O99" s="298"/>
      <c r="P99" s="299"/>
      <c r="Q99" s="300">
        <f t="shared" si="177"/>
        <v>0</v>
      </c>
      <c r="R99" s="298"/>
      <c r="S99" s="298"/>
      <c r="T99" s="298">
        <f t="shared" si="178"/>
        <v>0</v>
      </c>
      <c r="U99" s="298"/>
      <c r="V99" s="298"/>
      <c r="W99" s="298">
        <f t="shared" si="179"/>
        <v>0</v>
      </c>
      <c r="X99" s="298"/>
      <c r="Y99" s="298"/>
      <c r="Z99" s="283">
        <f t="shared" si="167"/>
        <v>0</v>
      </c>
      <c r="AA99" s="284"/>
      <c r="AB99" s="283">
        <f t="shared" si="168"/>
        <v>0</v>
      </c>
      <c r="AC99" s="285"/>
      <c r="AD99" s="286"/>
      <c r="AE99" s="300">
        <f t="shared" si="180"/>
        <v>0</v>
      </c>
      <c r="AF99" s="298"/>
      <c r="AG99" s="298">
        <f t="shared" si="170"/>
        <v>0</v>
      </c>
      <c r="AH99" s="298"/>
    </row>
    <row r="100" spans="1:34" x14ac:dyDescent="0.3">
      <c r="A100" s="414" t="s">
        <v>95</v>
      </c>
      <c r="B100" s="414"/>
      <c r="C100" s="414"/>
      <c r="D100" s="298"/>
      <c r="E100" s="298"/>
      <c r="F100" s="298"/>
      <c r="G100" s="63"/>
      <c r="H100" s="298"/>
      <c r="I100" s="298"/>
      <c r="J100" s="298"/>
      <c r="K100" s="298"/>
      <c r="L100" s="298"/>
      <c r="M100" s="298"/>
      <c r="N100" s="298"/>
      <c r="O100" s="298"/>
      <c r="P100" s="299"/>
      <c r="Q100" s="300"/>
      <c r="R100" s="298"/>
      <c r="S100" s="298"/>
      <c r="T100" s="298"/>
      <c r="U100" s="298"/>
      <c r="V100" s="298"/>
      <c r="W100" s="298"/>
      <c r="X100" s="298"/>
      <c r="Y100" s="298"/>
      <c r="Z100" s="283"/>
      <c r="AA100" s="284"/>
      <c r="AB100" s="283"/>
      <c r="AC100" s="285"/>
      <c r="AD100" s="286"/>
      <c r="AE100" s="300"/>
      <c r="AF100" s="298"/>
      <c r="AG100" s="298"/>
      <c r="AH100" s="298"/>
    </row>
    <row r="101" spans="1:34" x14ac:dyDescent="0.3">
      <c r="A101" s="413" t="s">
        <v>129</v>
      </c>
      <c r="B101" s="413"/>
      <c r="C101" s="413"/>
      <c r="D101" s="298">
        <f t="shared" ref="D101" si="181">COUNTIF(B$7:B$56, A101)</f>
        <v>0</v>
      </c>
      <c r="E101" s="298"/>
      <c r="F101" s="298"/>
      <c r="G101" s="65">
        <f t="shared" ref="G101:G111" si="182">COUNTIF(D$7:D$56, A101)</f>
        <v>0</v>
      </c>
      <c r="H101" s="283">
        <f t="shared" ref="H101" si="183">COUNTIF(G$7:G$56, A101)</f>
        <v>0</v>
      </c>
      <c r="I101" s="285">
        <f t="shared" ref="I101" si="184">COUNTIF(F$7:H$56, C101)</f>
        <v>0</v>
      </c>
      <c r="J101" s="284">
        <f t="shared" ref="J101" si="185">COUNTIF(G$7:I$56, D101)</f>
        <v>0</v>
      </c>
      <c r="K101" s="298">
        <f t="shared" ref="K101" si="186">COUNTIF(H$7:H$56, A101)</f>
        <v>0</v>
      </c>
      <c r="L101" s="298"/>
      <c r="M101" s="298"/>
      <c r="N101" s="298">
        <f t="shared" ref="N101" si="187">COUNTIF(J$7:J$56, A101)</f>
        <v>0</v>
      </c>
      <c r="O101" s="298"/>
      <c r="P101" s="299"/>
      <c r="Q101" s="300">
        <f t="shared" ref="Q101" si="188">COUNTIF(M$7:M$56,A101)</f>
        <v>0</v>
      </c>
      <c r="R101" s="298"/>
      <c r="S101" s="298"/>
      <c r="T101" s="298">
        <f t="shared" ref="T101" si="189">COUNTIF(P$7:P$56, A101)</f>
        <v>0</v>
      </c>
      <c r="U101" s="298"/>
      <c r="V101" s="298"/>
      <c r="W101" s="298">
        <f t="shared" ref="W101" si="190">COUNTIF(R$7:R$56, A101)</f>
        <v>0</v>
      </c>
      <c r="X101" s="298"/>
      <c r="Y101" s="298"/>
      <c r="Z101" s="283">
        <f t="shared" ref="Z101:Z111" si="191">COUNTIF(U$7:U$56, A101)</f>
        <v>0</v>
      </c>
      <c r="AA101" s="284"/>
      <c r="AB101" s="283">
        <f t="shared" ref="AB101:AB111" si="192">COUNTIF(W$7:W$56, A101)</f>
        <v>0</v>
      </c>
      <c r="AC101" s="285"/>
      <c r="AD101" s="286"/>
      <c r="AE101" s="300">
        <f>D101+Q101</f>
        <v>0</v>
      </c>
      <c r="AF101" s="298"/>
      <c r="AG101" s="298">
        <f t="shared" ref="AG101:AG111" si="193">SUM(D101,G101,H101,K101,N101,Q101,T101,W101,Z101,AB101)</f>
        <v>0</v>
      </c>
      <c r="AH101" s="298"/>
    </row>
    <row r="102" spans="1:34" x14ac:dyDescent="0.3">
      <c r="A102" s="413" t="s">
        <v>130</v>
      </c>
      <c r="B102" s="413"/>
      <c r="C102" s="413"/>
      <c r="D102" s="298">
        <f t="shared" ref="D102:D110" si="194">COUNTIF(B$7:B$56, A102)</f>
        <v>0</v>
      </c>
      <c r="E102" s="298"/>
      <c r="F102" s="298"/>
      <c r="G102" s="65">
        <f t="shared" si="182"/>
        <v>0</v>
      </c>
      <c r="H102" s="283">
        <f t="shared" ref="H102:H111" si="195">COUNTIF(G$7:G$56, A102)</f>
        <v>0</v>
      </c>
      <c r="I102" s="285">
        <f t="shared" ref="I102:I111" si="196">COUNTIF(F$7:H$56, C102)</f>
        <v>0</v>
      </c>
      <c r="J102" s="284">
        <f t="shared" ref="J102:J111" si="197">COUNTIF(G$7:I$56, D102)</f>
        <v>0</v>
      </c>
      <c r="K102" s="298">
        <f t="shared" ref="K102:K111" si="198">COUNTIF(H$7:H$56, A102)</f>
        <v>0</v>
      </c>
      <c r="L102" s="298"/>
      <c r="M102" s="298"/>
      <c r="N102" s="298">
        <f t="shared" ref="N102:N111" si="199">COUNTIF(J$7:J$56, A102)</f>
        <v>0</v>
      </c>
      <c r="O102" s="298"/>
      <c r="P102" s="299"/>
      <c r="Q102" s="300">
        <f t="shared" ref="Q102:Q111" si="200">COUNTIF(M$7:M$56,A102)</f>
        <v>0</v>
      </c>
      <c r="R102" s="298"/>
      <c r="S102" s="298"/>
      <c r="T102" s="298">
        <f t="shared" ref="T102:T111" si="201">COUNTIF(P$7:P$56, A102)</f>
        <v>0</v>
      </c>
      <c r="U102" s="298"/>
      <c r="V102" s="298"/>
      <c r="W102" s="298">
        <f t="shared" ref="W102:W111" si="202">COUNTIF(R$7:R$56, A102)</f>
        <v>0</v>
      </c>
      <c r="X102" s="298"/>
      <c r="Y102" s="298"/>
      <c r="Z102" s="283">
        <f t="shared" si="191"/>
        <v>0</v>
      </c>
      <c r="AA102" s="284"/>
      <c r="AB102" s="283">
        <f t="shared" si="192"/>
        <v>0</v>
      </c>
      <c r="AC102" s="285"/>
      <c r="AD102" s="286"/>
      <c r="AE102" s="300">
        <f t="shared" ref="AE102:AE111" si="203">D102+Q102</f>
        <v>0</v>
      </c>
      <c r="AF102" s="298"/>
      <c r="AG102" s="298">
        <f t="shared" si="193"/>
        <v>0</v>
      </c>
      <c r="AH102" s="298"/>
    </row>
    <row r="103" spans="1:34" x14ac:dyDescent="0.3">
      <c r="A103" s="413" t="s">
        <v>131</v>
      </c>
      <c r="B103" s="413"/>
      <c r="C103" s="413"/>
      <c r="D103" s="298">
        <f t="shared" si="194"/>
        <v>0</v>
      </c>
      <c r="E103" s="298"/>
      <c r="F103" s="298"/>
      <c r="G103" s="65">
        <f t="shared" si="182"/>
        <v>0</v>
      </c>
      <c r="H103" s="283">
        <f t="shared" si="195"/>
        <v>0</v>
      </c>
      <c r="I103" s="285">
        <f t="shared" si="196"/>
        <v>0</v>
      </c>
      <c r="J103" s="284">
        <f t="shared" si="197"/>
        <v>0</v>
      </c>
      <c r="K103" s="298">
        <f t="shared" si="198"/>
        <v>0</v>
      </c>
      <c r="L103" s="298"/>
      <c r="M103" s="298"/>
      <c r="N103" s="298">
        <f t="shared" si="199"/>
        <v>0</v>
      </c>
      <c r="O103" s="298"/>
      <c r="P103" s="299"/>
      <c r="Q103" s="300">
        <f t="shared" si="200"/>
        <v>0</v>
      </c>
      <c r="R103" s="298"/>
      <c r="S103" s="298"/>
      <c r="T103" s="298">
        <f t="shared" si="201"/>
        <v>0</v>
      </c>
      <c r="U103" s="298"/>
      <c r="V103" s="298"/>
      <c r="W103" s="298">
        <f t="shared" si="202"/>
        <v>0</v>
      </c>
      <c r="X103" s="298"/>
      <c r="Y103" s="298"/>
      <c r="Z103" s="283">
        <f t="shared" si="191"/>
        <v>0</v>
      </c>
      <c r="AA103" s="284"/>
      <c r="AB103" s="283">
        <f t="shared" si="192"/>
        <v>0</v>
      </c>
      <c r="AC103" s="285"/>
      <c r="AD103" s="286"/>
      <c r="AE103" s="300">
        <f t="shared" si="203"/>
        <v>0</v>
      </c>
      <c r="AF103" s="298"/>
      <c r="AG103" s="298">
        <f t="shared" si="193"/>
        <v>0</v>
      </c>
      <c r="AH103" s="298"/>
    </row>
    <row r="104" spans="1:34" x14ac:dyDescent="0.3">
      <c r="A104" s="413" t="s">
        <v>132</v>
      </c>
      <c r="B104" s="413"/>
      <c r="C104" s="413"/>
      <c r="D104" s="298">
        <f t="shared" si="194"/>
        <v>0</v>
      </c>
      <c r="E104" s="298"/>
      <c r="F104" s="298"/>
      <c r="G104" s="65">
        <f t="shared" si="182"/>
        <v>0</v>
      </c>
      <c r="H104" s="283">
        <f t="shared" si="195"/>
        <v>0</v>
      </c>
      <c r="I104" s="285">
        <f t="shared" si="196"/>
        <v>0</v>
      </c>
      <c r="J104" s="284">
        <f t="shared" si="197"/>
        <v>0</v>
      </c>
      <c r="K104" s="298">
        <f t="shared" si="198"/>
        <v>0</v>
      </c>
      <c r="L104" s="298"/>
      <c r="M104" s="298"/>
      <c r="N104" s="298">
        <f t="shared" si="199"/>
        <v>0</v>
      </c>
      <c r="O104" s="298"/>
      <c r="P104" s="299"/>
      <c r="Q104" s="300">
        <f t="shared" si="200"/>
        <v>0</v>
      </c>
      <c r="R104" s="298"/>
      <c r="S104" s="298"/>
      <c r="T104" s="298">
        <f t="shared" si="201"/>
        <v>0</v>
      </c>
      <c r="U104" s="298"/>
      <c r="V104" s="298"/>
      <c r="W104" s="298">
        <f t="shared" si="202"/>
        <v>0</v>
      </c>
      <c r="X104" s="298"/>
      <c r="Y104" s="298"/>
      <c r="Z104" s="283">
        <f t="shared" si="191"/>
        <v>0</v>
      </c>
      <c r="AA104" s="284"/>
      <c r="AB104" s="283">
        <f t="shared" si="192"/>
        <v>0</v>
      </c>
      <c r="AC104" s="285"/>
      <c r="AD104" s="286"/>
      <c r="AE104" s="300">
        <f t="shared" si="203"/>
        <v>0</v>
      </c>
      <c r="AF104" s="298"/>
      <c r="AG104" s="298">
        <f t="shared" si="193"/>
        <v>0</v>
      </c>
      <c r="AH104" s="298"/>
    </row>
    <row r="105" spans="1:34" x14ac:dyDescent="0.3">
      <c r="A105" s="413" t="s">
        <v>133</v>
      </c>
      <c r="B105" s="413"/>
      <c r="C105" s="413"/>
      <c r="D105" s="298">
        <f t="shared" si="194"/>
        <v>0</v>
      </c>
      <c r="E105" s="298"/>
      <c r="F105" s="298"/>
      <c r="G105" s="65">
        <f t="shared" si="182"/>
        <v>0</v>
      </c>
      <c r="H105" s="283">
        <f t="shared" si="195"/>
        <v>0</v>
      </c>
      <c r="I105" s="285">
        <f t="shared" si="196"/>
        <v>0</v>
      </c>
      <c r="J105" s="284">
        <f t="shared" si="197"/>
        <v>0</v>
      </c>
      <c r="K105" s="298">
        <f t="shared" si="198"/>
        <v>0</v>
      </c>
      <c r="L105" s="298"/>
      <c r="M105" s="298"/>
      <c r="N105" s="298">
        <f t="shared" si="199"/>
        <v>0</v>
      </c>
      <c r="O105" s="298"/>
      <c r="P105" s="299"/>
      <c r="Q105" s="300">
        <f t="shared" si="200"/>
        <v>0</v>
      </c>
      <c r="R105" s="298"/>
      <c r="S105" s="298"/>
      <c r="T105" s="298">
        <f t="shared" si="201"/>
        <v>0</v>
      </c>
      <c r="U105" s="298"/>
      <c r="V105" s="298"/>
      <c r="W105" s="298">
        <f t="shared" si="202"/>
        <v>0</v>
      </c>
      <c r="X105" s="298"/>
      <c r="Y105" s="298"/>
      <c r="Z105" s="283">
        <f t="shared" si="191"/>
        <v>0</v>
      </c>
      <c r="AA105" s="284"/>
      <c r="AB105" s="283">
        <f t="shared" si="192"/>
        <v>0</v>
      </c>
      <c r="AC105" s="285"/>
      <c r="AD105" s="286"/>
      <c r="AE105" s="300">
        <f t="shared" si="203"/>
        <v>0</v>
      </c>
      <c r="AF105" s="298"/>
      <c r="AG105" s="298">
        <f t="shared" si="193"/>
        <v>0</v>
      </c>
      <c r="AH105" s="298"/>
    </row>
    <row r="106" spans="1:34" x14ac:dyDescent="0.3">
      <c r="A106" s="413" t="s">
        <v>134</v>
      </c>
      <c r="B106" s="413"/>
      <c r="C106" s="413"/>
      <c r="D106" s="298">
        <f t="shared" si="194"/>
        <v>0</v>
      </c>
      <c r="E106" s="298"/>
      <c r="F106" s="298"/>
      <c r="G106" s="65">
        <f t="shared" si="182"/>
        <v>0</v>
      </c>
      <c r="H106" s="283">
        <f t="shared" si="195"/>
        <v>0</v>
      </c>
      <c r="I106" s="285">
        <f t="shared" si="196"/>
        <v>0</v>
      </c>
      <c r="J106" s="284">
        <f t="shared" si="197"/>
        <v>0</v>
      </c>
      <c r="K106" s="298">
        <f t="shared" si="198"/>
        <v>0</v>
      </c>
      <c r="L106" s="298"/>
      <c r="M106" s="298"/>
      <c r="N106" s="298">
        <f t="shared" si="199"/>
        <v>0</v>
      </c>
      <c r="O106" s="298"/>
      <c r="P106" s="299"/>
      <c r="Q106" s="300">
        <f t="shared" si="200"/>
        <v>0</v>
      </c>
      <c r="R106" s="298"/>
      <c r="S106" s="298"/>
      <c r="T106" s="298">
        <f t="shared" si="201"/>
        <v>0</v>
      </c>
      <c r="U106" s="298"/>
      <c r="V106" s="298"/>
      <c r="W106" s="298">
        <f t="shared" si="202"/>
        <v>0</v>
      </c>
      <c r="X106" s="298"/>
      <c r="Y106" s="298"/>
      <c r="Z106" s="283">
        <f t="shared" si="191"/>
        <v>0</v>
      </c>
      <c r="AA106" s="284"/>
      <c r="AB106" s="283">
        <f t="shared" si="192"/>
        <v>0</v>
      </c>
      <c r="AC106" s="285"/>
      <c r="AD106" s="286"/>
      <c r="AE106" s="300">
        <f t="shared" si="203"/>
        <v>0</v>
      </c>
      <c r="AF106" s="298"/>
      <c r="AG106" s="298">
        <f t="shared" si="193"/>
        <v>0</v>
      </c>
      <c r="AH106" s="298"/>
    </row>
    <row r="107" spans="1:34" x14ac:dyDescent="0.3">
      <c r="A107" s="413" t="s">
        <v>135</v>
      </c>
      <c r="B107" s="413"/>
      <c r="C107" s="413"/>
      <c r="D107" s="298">
        <f t="shared" si="194"/>
        <v>0</v>
      </c>
      <c r="E107" s="298"/>
      <c r="F107" s="298"/>
      <c r="G107" s="65">
        <f t="shared" si="182"/>
        <v>0</v>
      </c>
      <c r="H107" s="283">
        <f t="shared" si="195"/>
        <v>0</v>
      </c>
      <c r="I107" s="285">
        <f t="shared" si="196"/>
        <v>0</v>
      </c>
      <c r="J107" s="284">
        <f t="shared" si="197"/>
        <v>0</v>
      </c>
      <c r="K107" s="298">
        <f t="shared" si="198"/>
        <v>0</v>
      </c>
      <c r="L107" s="298"/>
      <c r="M107" s="298"/>
      <c r="N107" s="298">
        <f t="shared" si="199"/>
        <v>0</v>
      </c>
      <c r="O107" s="298"/>
      <c r="P107" s="299"/>
      <c r="Q107" s="300">
        <f t="shared" si="200"/>
        <v>0</v>
      </c>
      <c r="R107" s="298"/>
      <c r="S107" s="298"/>
      <c r="T107" s="298">
        <f t="shared" si="201"/>
        <v>0</v>
      </c>
      <c r="U107" s="298"/>
      <c r="V107" s="298"/>
      <c r="W107" s="298">
        <f t="shared" si="202"/>
        <v>0</v>
      </c>
      <c r="X107" s="298"/>
      <c r="Y107" s="298"/>
      <c r="Z107" s="283">
        <f t="shared" si="191"/>
        <v>0</v>
      </c>
      <c r="AA107" s="284"/>
      <c r="AB107" s="283">
        <f t="shared" si="192"/>
        <v>0</v>
      </c>
      <c r="AC107" s="285"/>
      <c r="AD107" s="286"/>
      <c r="AE107" s="300">
        <f t="shared" si="203"/>
        <v>0</v>
      </c>
      <c r="AF107" s="298"/>
      <c r="AG107" s="298">
        <f t="shared" si="193"/>
        <v>0</v>
      </c>
      <c r="AH107" s="298"/>
    </row>
    <row r="108" spans="1:34" x14ac:dyDescent="0.3">
      <c r="A108" s="413" t="s">
        <v>136</v>
      </c>
      <c r="B108" s="413"/>
      <c r="C108" s="413"/>
      <c r="D108" s="298">
        <f t="shared" si="194"/>
        <v>0</v>
      </c>
      <c r="E108" s="298"/>
      <c r="F108" s="298"/>
      <c r="G108" s="65">
        <f t="shared" si="182"/>
        <v>0</v>
      </c>
      <c r="H108" s="283">
        <f t="shared" si="195"/>
        <v>0</v>
      </c>
      <c r="I108" s="285">
        <f t="shared" si="196"/>
        <v>0</v>
      </c>
      <c r="J108" s="284">
        <f t="shared" si="197"/>
        <v>0</v>
      </c>
      <c r="K108" s="298">
        <f t="shared" si="198"/>
        <v>0</v>
      </c>
      <c r="L108" s="298"/>
      <c r="M108" s="298"/>
      <c r="N108" s="298">
        <f t="shared" si="199"/>
        <v>0</v>
      </c>
      <c r="O108" s="298"/>
      <c r="P108" s="299"/>
      <c r="Q108" s="300">
        <f t="shared" si="200"/>
        <v>0</v>
      </c>
      <c r="R108" s="298"/>
      <c r="S108" s="298"/>
      <c r="T108" s="298">
        <f t="shared" si="201"/>
        <v>0</v>
      </c>
      <c r="U108" s="298"/>
      <c r="V108" s="298"/>
      <c r="W108" s="298">
        <f t="shared" si="202"/>
        <v>0</v>
      </c>
      <c r="X108" s="298"/>
      <c r="Y108" s="298"/>
      <c r="Z108" s="283">
        <f t="shared" si="191"/>
        <v>0</v>
      </c>
      <c r="AA108" s="284"/>
      <c r="AB108" s="283">
        <f t="shared" si="192"/>
        <v>0</v>
      </c>
      <c r="AC108" s="285"/>
      <c r="AD108" s="286"/>
      <c r="AE108" s="300">
        <f t="shared" si="203"/>
        <v>0</v>
      </c>
      <c r="AF108" s="298"/>
      <c r="AG108" s="298">
        <f t="shared" si="193"/>
        <v>0</v>
      </c>
      <c r="AH108" s="298"/>
    </row>
    <row r="109" spans="1:34" x14ac:dyDescent="0.3">
      <c r="A109" s="413"/>
      <c r="B109" s="413"/>
      <c r="C109" s="413"/>
      <c r="D109" s="298">
        <f t="shared" si="194"/>
        <v>0</v>
      </c>
      <c r="E109" s="298"/>
      <c r="F109" s="298"/>
      <c r="G109" s="65">
        <f t="shared" si="182"/>
        <v>0</v>
      </c>
      <c r="H109" s="283">
        <f t="shared" si="195"/>
        <v>0</v>
      </c>
      <c r="I109" s="285">
        <f t="shared" si="196"/>
        <v>0</v>
      </c>
      <c r="J109" s="284">
        <f t="shared" si="197"/>
        <v>0</v>
      </c>
      <c r="K109" s="298">
        <f t="shared" si="198"/>
        <v>0</v>
      </c>
      <c r="L109" s="298"/>
      <c r="M109" s="298"/>
      <c r="N109" s="298">
        <f t="shared" si="199"/>
        <v>0</v>
      </c>
      <c r="O109" s="298"/>
      <c r="P109" s="299"/>
      <c r="Q109" s="300">
        <f t="shared" si="200"/>
        <v>0</v>
      </c>
      <c r="R109" s="298"/>
      <c r="S109" s="298"/>
      <c r="T109" s="298">
        <f t="shared" si="201"/>
        <v>0</v>
      </c>
      <c r="U109" s="298"/>
      <c r="V109" s="298"/>
      <c r="W109" s="298">
        <f t="shared" si="202"/>
        <v>0</v>
      </c>
      <c r="X109" s="298"/>
      <c r="Y109" s="298"/>
      <c r="Z109" s="283">
        <f t="shared" si="191"/>
        <v>0</v>
      </c>
      <c r="AA109" s="284"/>
      <c r="AB109" s="283">
        <f t="shared" si="192"/>
        <v>0</v>
      </c>
      <c r="AC109" s="285"/>
      <c r="AD109" s="286"/>
      <c r="AE109" s="300">
        <f t="shared" si="203"/>
        <v>0</v>
      </c>
      <c r="AF109" s="298"/>
      <c r="AG109" s="298">
        <f t="shared" si="193"/>
        <v>0</v>
      </c>
      <c r="AH109" s="298"/>
    </row>
    <row r="110" spans="1:34" x14ac:dyDescent="0.3">
      <c r="A110" s="413"/>
      <c r="B110" s="413"/>
      <c r="C110" s="413"/>
      <c r="D110" s="298">
        <f t="shared" si="194"/>
        <v>0</v>
      </c>
      <c r="E110" s="298"/>
      <c r="F110" s="298"/>
      <c r="G110" s="65">
        <f t="shared" si="182"/>
        <v>0</v>
      </c>
      <c r="H110" s="283">
        <f t="shared" si="195"/>
        <v>0</v>
      </c>
      <c r="I110" s="285">
        <f t="shared" si="196"/>
        <v>0</v>
      </c>
      <c r="J110" s="284">
        <f t="shared" si="197"/>
        <v>0</v>
      </c>
      <c r="K110" s="298">
        <f t="shared" si="198"/>
        <v>0</v>
      </c>
      <c r="L110" s="298"/>
      <c r="M110" s="298"/>
      <c r="N110" s="298">
        <f t="shared" si="199"/>
        <v>0</v>
      </c>
      <c r="O110" s="298"/>
      <c r="P110" s="299"/>
      <c r="Q110" s="300">
        <f t="shared" si="200"/>
        <v>0</v>
      </c>
      <c r="R110" s="298"/>
      <c r="S110" s="298"/>
      <c r="T110" s="298">
        <f t="shared" si="201"/>
        <v>0</v>
      </c>
      <c r="U110" s="298"/>
      <c r="V110" s="298"/>
      <c r="W110" s="298">
        <f t="shared" si="202"/>
        <v>0</v>
      </c>
      <c r="X110" s="298"/>
      <c r="Y110" s="298"/>
      <c r="Z110" s="283">
        <f t="shared" si="191"/>
        <v>0</v>
      </c>
      <c r="AA110" s="284"/>
      <c r="AB110" s="283">
        <f t="shared" si="192"/>
        <v>0</v>
      </c>
      <c r="AC110" s="285"/>
      <c r="AD110" s="286"/>
      <c r="AE110" s="300">
        <f t="shared" si="203"/>
        <v>0</v>
      </c>
      <c r="AF110" s="298"/>
      <c r="AG110" s="298">
        <f t="shared" si="193"/>
        <v>0</v>
      </c>
      <c r="AH110" s="298"/>
    </row>
    <row r="111" spans="1:34" x14ac:dyDescent="0.3">
      <c r="A111" s="413"/>
      <c r="B111" s="413"/>
      <c r="C111" s="413"/>
      <c r="D111" s="298">
        <f t="shared" ref="D111" si="204">COUNTIF(B$7:C$56, A111)</f>
        <v>0</v>
      </c>
      <c r="E111" s="298"/>
      <c r="F111" s="298"/>
      <c r="G111" s="65">
        <f t="shared" si="182"/>
        <v>0</v>
      </c>
      <c r="H111" s="283">
        <f t="shared" si="195"/>
        <v>0</v>
      </c>
      <c r="I111" s="285">
        <f t="shared" si="196"/>
        <v>0</v>
      </c>
      <c r="J111" s="284">
        <f t="shared" si="197"/>
        <v>0</v>
      </c>
      <c r="K111" s="298">
        <f t="shared" si="198"/>
        <v>0</v>
      </c>
      <c r="L111" s="298"/>
      <c r="M111" s="298"/>
      <c r="N111" s="298">
        <f t="shared" si="199"/>
        <v>0</v>
      </c>
      <c r="O111" s="298"/>
      <c r="P111" s="299"/>
      <c r="Q111" s="300">
        <f t="shared" si="200"/>
        <v>0</v>
      </c>
      <c r="R111" s="298"/>
      <c r="S111" s="298"/>
      <c r="T111" s="298">
        <f t="shared" si="201"/>
        <v>0</v>
      </c>
      <c r="U111" s="298"/>
      <c r="V111" s="298"/>
      <c r="W111" s="298">
        <f t="shared" si="202"/>
        <v>0</v>
      </c>
      <c r="X111" s="298"/>
      <c r="Y111" s="298"/>
      <c r="Z111" s="283">
        <f t="shared" si="191"/>
        <v>0</v>
      </c>
      <c r="AA111" s="284"/>
      <c r="AB111" s="283">
        <f t="shared" si="192"/>
        <v>0</v>
      </c>
      <c r="AC111" s="285"/>
      <c r="AD111" s="286"/>
      <c r="AE111" s="300">
        <f t="shared" si="203"/>
        <v>0</v>
      </c>
      <c r="AF111" s="298"/>
      <c r="AG111" s="298">
        <f t="shared" si="193"/>
        <v>0</v>
      </c>
      <c r="AH111" s="298"/>
    </row>
    <row r="112" spans="1:34" x14ac:dyDescent="0.3">
      <c r="A112" s="414" t="s">
        <v>263</v>
      </c>
      <c r="B112" s="414"/>
      <c r="C112" s="414"/>
      <c r="D112" s="298"/>
      <c r="E112" s="298"/>
      <c r="F112" s="298"/>
      <c r="G112" s="63"/>
      <c r="H112" s="298"/>
      <c r="I112" s="298"/>
      <c r="J112" s="298"/>
      <c r="K112" s="298"/>
      <c r="L112" s="298"/>
      <c r="M112" s="298"/>
      <c r="N112" s="298"/>
      <c r="O112" s="298"/>
      <c r="P112" s="299"/>
      <c r="Q112" s="300"/>
      <c r="R112" s="298"/>
      <c r="S112" s="298"/>
      <c r="T112" s="298"/>
      <c r="U112" s="298"/>
      <c r="V112" s="298"/>
      <c r="W112" s="298"/>
      <c r="X112" s="298"/>
      <c r="Y112" s="298"/>
      <c r="Z112" s="283"/>
      <c r="AA112" s="284"/>
      <c r="AB112" s="283"/>
      <c r="AC112" s="285"/>
      <c r="AD112" s="286"/>
      <c r="AE112" s="300"/>
      <c r="AF112" s="298"/>
      <c r="AG112" s="298"/>
      <c r="AH112" s="298"/>
    </row>
    <row r="113" spans="1:34" x14ac:dyDescent="0.3">
      <c r="A113" s="413" t="s">
        <v>137</v>
      </c>
      <c r="B113" s="413"/>
      <c r="C113" s="413"/>
      <c r="D113" s="298">
        <f t="shared" ref="D113" si="205">COUNTIF(B$7:C$56, A113)</f>
        <v>0</v>
      </c>
      <c r="E113" s="298"/>
      <c r="F113" s="298"/>
      <c r="G113" s="65">
        <f t="shared" ref="G113:G121" si="206">COUNTIF(D$7:D$56, A113)</f>
        <v>0</v>
      </c>
      <c r="H113" s="283">
        <f t="shared" ref="H113" si="207">COUNTIF(G$7:G$56, A113)</f>
        <v>0</v>
      </c>
      <c r="I113" s="285">
        <f t="shared" ref="I113" si="208">COUNTIF(F$7:H$56, C113)</f>
        <v>0</v>
      </c>
      <c r="J113" s="284">
        <f t="shared" ref="J113" si="209">COUNTIF(G$7:I$56, D113)</f>
        <v>0</v>
      </c>
      <c r="K113" s="298">
        <f t="shared" ref="K113" si="210">COUNTIF(H$7:H$56, A113)</f>
        <v>0</v>
      </c>
      <c r="L113" s="298"/>
      <c r="M113" s="298"/>
      <c r="N113" s="298">
        <f t="shared" ref="N113" si="211">COUNTIF(J$7:J$56, A113)</f>
        <v>0</v>
      </c>
      <c r="O113" s="298"/>
      <c r="P113" s="299"/>
      <c r="Q113" s="300">
        <f t="shared" ref="Q113" si="212">COUNTIF(M$7:M$56,A113)</f>
        <v>0</v>
      </c>
      <c r="R113" s="298"/>
      <c r="S113" s="298"/>
      <c r="T113" s="298">
        <f t="shared" ref="T113" si="213">COUNTIF(P$7:P$56, A113)</f>
        <v>0</v>
      </c>
      <c r="U113" s="298"/>
      <c r="V113" s="298"/>
      <c r="W113" s="298">
        <f t="shared" ref="W113" si="214">COUNTIF(R$7:R$56, A113)</f>
        <v>0</v>
      </c>
      <c r="X113" s="298"/>
      <c r="Y113" s="298"/>
      <c r="Z113" s="283">
        <f t="shared" ref="Z113:Z121" si="215">COUNTIF(U$7:U$56, A113)</f>
        <v>0</v>
      </c>
      <c r="AA113" s="284"/>
      <c r="AB113" s="283">
        <f t="shared" ref="AB113:AB121" si="216">COUNTIF(W$7:W$56, A113)</f>
        <v>0</v>
      </c>
      <c r="AC113" s="285"/>
      <c r="AD113" s="286"/>
      <c r="AE113" s="300">
        <f t="shared" ref="AE113" si="217">D113+Q113</f>
        <v>0</v>
      </c>
      <c r="AF113" s="298"/>
      <c r="AG113" s="298">
        <f t="shared" ref="AG113:AG121" si="218">SUM(D113,G113,H113,K113,N113,Q113,T113,W113,Z113,AB113)</f>
        <v>0</v>
      </c>
      <c r="AH113" s="298"/>
    </row>
    <row r="114" spans="1:34" x14ac:dyDescent="0.3">
      <c r="A114" s="413" t="s">
        <v>138</v>
      </c>
      <c r="B114" s="413"/>
      <c r="C114" s="413"/>
      <c r="D114" s="298">
        <f t="shared" ref="D114:D121" si="219">COUNTIF(B$7:C$56, A114)</f>
        <v>0</v>
      </c>
      <c r="E114" s="298"/>
      <c r="F114" s="298"/>
      <c r="G114" s="65">
        <f t="shared" si="206"/>
        <v>0</v>
      </c>
      <c r="H114" s="283">
        <f t="shared" ref="H114:H121" si="220">COUNTIF(G$7:G$56, A114)</f>
        <v>0</v>
      </c>
      <c r="I114" s="285">
        <f t="shared" ref="I114:I121" si="221">COUNTIF(F$7:H$56, C114)</f>
        <v>0</v>
      </c>
      <c r="J114" s="284">
        <f t="shared" ref="J114:J121" si="222">COUNTIF(G$7:I$56, D114)</f>
        <v>0</v>
      </c>
      <c r="K114" s="298">
        <f t="shared" ref="K114:K121" si="223">COUNTIF(H$7:H$56, A114)</f>
        <v>0</v>
      </c>
      <c r="L114" s="298"/>
      <c r="M114" s="298"/>
      <c r="N114" s="298">
        <f t="shared" ref="N114:N121" si="224">COUNTIF(J$7:J$56, A114)</f>
        <v>0</v>
      </c>
      <c r="O114" s="298"/>
      <c r="P114" s="299"/>
      <c r="Q114" s="300">
        <f t="shared" ref="Q114:Q121" si="225">COUNTIF(M$7:M$56,A114)</f>
        <v>0</v>
      </c>
      <c r="R114" s="298"/>
      <c r="S114" s="298"/>
      <c r="T114" s="298">
        <f t="shared" ref="T114:T121" si="226">COUNTIF(P$7:P$56, A114)</f>
        <v>0</v>
      </c>
      <c r="U114" s="298"/>
      <c r="V114" s="298"/>
      <c r="W114" s="298">
        <f t="shared" ref="W114:W121" si="227">COUNTIF(R$7:R$56, A114)</f>
        <v>0</v>
      </c>
      <c r="X114" s="298"/>
      <c r="Y114" s="298"/>
      <c r="Z114" s="283">
        <f t="shared" si="215"/>
        <v>0</v>
      </c>
      <c r="AA114" s="284"/>
      <c r="AB114" s="283">
        <f t="shared" si="216"/>
        <v>0</v>
      </c>
      <c r="AC114" s="285"/>
      <c r="AD114" s="286"/>
      <c r="AE114" s="300">
        <f t="shared" ref="AE114:AE121" si="228">D114+Q114</f>
        <v>0</v>
      </c>
      <c r="AF114" s="298"/>
      <c r="AG114" s="298">
        <f t="shared" si="218"/>
        <v>0</v>
      </c>
      <c r="AH114" s="298"/>
    </row>
    <row r="115" spans="1:34" x14ac:dyDescent="0.3">
      <c r="A115" s="413" t="s">
        <v>139</v>
      </c>
      <c r="B115" s="413"/>
      <c r="C115" s="413"/>
      <c r="D115" s="298">
        <f t="shared" si="219"/>
        <v>0</v>
      </c>
      <c r="E115" s="298"/>
      <c r="F115" s="298"/>
      <c r="G115" s="65">
        <f t="shared" si="206"/>
        <v>0</v>
      </c>
      <c r="H115" s="283">
        <f t="shared" si="220"/>
        <v>0</v>
      </c>
      <c r="I115" s="285">
        <f t="shared" si="221"/>
        <v>0</v>
      </c>
      <c r="J115" s="284">
        <f t="shared" si="222"/>
        <v>0</v>
      </c>
      <c r="K115" s="298">
        <f t="shared" si="223"/>
        <v>0</v>
      </c>
      <c r="L115" s="298"/>
      <c r="M115" s="298"/>
      <c r="N115" s="298">
        <f t="shared" si="224"/>
        <v>0</v>
      </c>
      <c r="O115" s="298"/>
      <c r="P115" s="299"/>
      <c r="Q115" s="300">
        <f t="shared" si="225"/>
        <v>0</v>
      </c>
      <c r="R115" s="298"/>
      <c r="S115" s="298"/>
      <c r="T115" s="298">
        <f t="shared" si="226"/>
        <v>0</v>
      </c>
      <c r="U115" s="298"/>
      <c r="V115" s="298"/>
      <c r="W115" s="298">
        <f t="shared" si="227"/>
        <v>0</v>
      </c>
      <c r="X115" s="298"/>
      <c r="Y115" s="298"/>
      <c r="Z115" s="283">
        <f t="shared" si="215"/>
        <v>0</v>
      </c>
      <c r="AA115" s="284"/>
      <c r="AB115" s="283">
        <f t="shared" si="216"/>
        <v>0</v>
      </c>
      <c r="AC115" s="285"/>
      <c r="AD115" s="286"/>
      <c r="AE115" s="300">
        <f t="shared" si="228"/>
        <v>0</v>
      </c>
      <c r="AF115" s="298"/>
      <c r="AG115" s="298">
        <f t="shared" si="218"/>
        <v>0</v>
      </c>
      <c r="AH115" s="298"/>
    </row>
    <row r="116" spans="1:34" x14ac:dyDescent="0.3">
      <c r="A116" s="413" t="s">
        <v>140</v>
      </c>
      <c r="B116" s="413"/>
      <c r="C116" s="413"/>
      <c r="D116" s="298">
        <f t="shared" si="219"/>
        <v>0</v>
      </c>
      <c r="E116" s="298"/>
      <c r="F116" s="298"/>
      <c r="G116" s="65">
        <f t="shared" si="206"/>
        <v>0</v>
      </c>
      <c r="H116" s="283">
        <f t="shared" si="220"/>
        <v>0</v>
      </c>
      <c r="I116" s="285">
        <f t="shared" si="221"/>
        <v>0</v>
      </c>
      <c r="J116" s="284">
        <f t="shared" si="222"/>
        <v>0</v>
      </c>
      <c r="K116" s="298">
        <f t="shared" si="223"/>
        <v>0</v>
      </c>
      <c r="L116" s="298"/>
      <c r="M116" s="298"/>
      <c r="N116" s="298">
        <f t="shared" si="224"/>
        <v>0</v>
      </c>
      <c r="O116" s="298"/>
      <c r="P116" s="299"/>
      <c r="Q116" s="300">
        <f t="shared" si="225"/>
        <v>0</v>
      </c>
      <c r="R116" s="298"/>
      <c r="S116" s="298"/>
      <c r="T116" s="298">
        <f t="shared" si="226"/>
        <v>0</v>
      </c>
      <c r="U116" s="298"/>
      <c r="V116" s="298"/>
      <c r="W116" s="298">
        <f t="shared" si="227"/>
        <v>0</v>
      </c>
      <c r="X116" s="298"/>
      <c r="Y116" s="298"/>
      <c r="Z116" s="283">
        <f t="shared" si="215"/>
        <v>0</v>
      </c>
      <c r="AA116" s="284"/>
      <c r="AB116" s="283">
        <f t="shared" si="216"/>
        <v>0</v>
      </c>
      <c r="AC116" s="285"/>
      <c r="AD116" s="286"/>
      <c r="AE116" s="300">
        <f t="shared" si="228"/>
        <v>0</v>
      </c>
      <c r="AF116" s="298"/>
      <c r="AG116" s="298">
        <f t="shared" si="218"/>
        <v>0</v>
      </c>
      <c r="AH116" s="298"/>
    </row>
    <row r="117" spans="1:34" x14ac:dyDescent="0.3">
      <c r="A117" s="413" t="s">
        <v>141</v>
      </c>
      <c r="B117" s="413"/>
      <c r="C117" s="413"/>
      <c r="D117" s="298">
        <f t="shared" si="219"/>
        <v>0</v>
      </c>
      <c r="E117" s="298"/>
      <c r="F117" s="298"/>
      <c r="G117" s="65">
        <f t="shared" si="206"/>
        <v>0</v>
      </c>
      <c r="H117" s="283">
        <f t="shared" si="220"/>
        <v>0</v>
      </c>
      <c r="I117" s="285">
        <f t="shared" si="221"/>
        <v>0</v>
      </c>
      <c r="J117" s="284">
        <f t="shared" si="222"/>
        <v>0</v>
      </c>
      <c r="K117" s="298">
        <f t="shared" si="223"/>
        <v>0</v>
      </c>
      <c r="L117" s="298"/>
      <c r="M117" s="298"/>
      <c r="N117" s="298">
        <f t="shared" si="224"/>
        <v>0</v>
      </c>
      <c r="O117" s="298"/>
      <c r="P117" s="299"/>
      <c r="Q117" s="300">
        <f t="shared" si="225"/>
        <v>0</v>
      </c>
      <c r="R117" s="298"/>
      <c r="S117" s="298"/>
      <c r="T117" s="298">
        <f t="shared" si="226"/>
        <v>0</v>
      </c>
      <c r="U117" s="298"/>
      <c r="V117" s="298"/>
      <c r="W117" s="298">
        <f t="shared" si="227"/>
        <v>0</v>
      </c>
      <c r="X117" s="298"/>
      <c r="Y117" s="298"/>
      <c r="Z117" s="283">
        <f t="shared" si="215"/>
        <v>0</v>
      </c>
      <c r="AA117" s="284"/>
      <c r="AB117" s="283">
        <f t="shared" si="216"/>
        <v>0</v>
      </c>
      <c r="AC117" s="285"/>
      <c r="AD117" s="286"/>
      <c r="AE117" s="300">
        <f t="shared" si="228"/>
        <v>0</v>
      </c>
      <c r="AF117" s="298"/>
      <c r="AG117" s="298">
        <f t="shared" si="218"/>
        <v>0</v>
      </c>
      <c r="AH117" s="298"/>
    </row>
    <row r="118" spans="1:34" x14ac:dyDescent="0.3">
      <c r="A118" s="413" t="s">
        <v>142</v>
      </c>
      <c r="B118" s="413"/>
      <c r="C118" s="413"/>
      <c r="D118" s="298">
        <f t="shared" si="219"/>
        <v>0</v>
      </c>
      <c r="E118" s="298"/>
      <c r="F118" s="298"/>
      <c r="G118" s="65">
        <f t="shared" si="206"/>
        <v>0</v>
      </c>
      <c r="H118" s="283">
        <f t="shared" si="220"/>
        <v>0</v>
      </c>
      <c r="I118" s="285">
        <f t="shared" si="221"/>
        <v>0</v>
      </c>
      <c r="J118" s="284">
        <f t="shared" si="222"/>
        <v>0</v>
      </c>
      <c r="K118" s="298">
        <f t="shared" si="223"/>
        <v>0</v>
      </c>
      <c r="L118" s="298"/>
      <c r="M118" s="298"/>
      <c r="N118" s="298">
        <f t="shared" si="224"/>
        <v>0</v>
      </c>
      <c r="O118" s="298"/>
      <c r="P118" s="299"/>
      <c r="Q118" s="300">
        <f t="shared" si="225"/>
        <v>0</v>
      </c>
      <c r="R118" s="298"/>
      <c r="S118" s="298"/>
      <c r="T118" s="298">
        <f t="shared" si="226"/>
        <v>0</v>
      </c>
      <c r="U118" s="298"/>
      <c r="V118" s="298"/>
      <c r="W118" s="298">
        <f t="shared" si="227"/>
        <v>0</v>
      </c>
      <c r="X118" s="298"/>
      <c r="Y118" s="298"/>
      <c r="Z118" s="283">
        <f t="shared" si="215"/>
        <v>0</v>
      </c>
      <c r="AA118" s="284"/>
      <c r="AB118" s="283">
        <f t="shared" si="216"/>
        <v>0</v>
      </c>
      <c r="AC118" s="285"/>
      <c r="AD118" s="286"/>
      <c r="AE118" s="300">
        <f t="shared" si="228"/>
        <v>0</v>
      </c>
      <c r="AF118" s="298"/>
      <c r="AG118" s="298">
        <f t="shared" si="218"/>
        <v>0</v>
      </c>
      <c r="AH118" s="298"/>
    </row>
    <row r="119" spans="1:34" x14ac:dyDescent="0.3">
      <c r="A119" s="413"/>
      <c r="B119" s="413"/>
      <c r="C119" s="413"/>
      <c r="D119" s="298">
        <f t="shared" si="219"/>
        <v>0</v>
      </c>
      <c r="E119" s="298"/>
      <c r="F119" s="298"/>
      <c r="G119" s="65">
        <f t="shared" si="206"/>
        <v>0</v>
      </c>
      <c r="H119" s="283">
        <f t="shared" si="220"/>
        <v>0</v>
      </c>
      <c r="I119" s="285">
        <f t="shared" si="221"/>
        <v>0</v>
      </c>
      <c r="J119" s="284">
        <f t="shared" si="222"/>
        <v>0</v>
      </c>
      <c r="K119" s="298">
        <f t="shared" si="223"/>
        <v>0</v>
      </c>
      <c r="L119" s="298"/>
      <c r="M119" s="298"/>
      <c r="N119" s="298">
        <f t="shared" si="224"/>
        <v>0</v>
      </c>
      <c r="O119" s="298"/>
      <c r="P119" s="299"/>
      <c r="Q119" s="300">
        <f t="shared" si="225"/>
        <v>0</v>
      </c>
      <c r="R119" s="298"/>
      <c r="S119" s="298"/>
      <c r="T119" s="298">
        <f t="shared" si="226"/>
        <v>0</v>
      </c>
      <c r="U119" s="298"/>
      <c r="V119" s="298"/>
      <c r="W119" s="298">
        <f t="shared" si="227"/>
        <v>0</v>
      </c>
      <c r="X119" s="298"/>
      <c r="Y119" s="298"/>
      <c r="Z119" s="283">
        <f t="shared" si="215"/>
        <v>0</v>
      </c>
      <c r="AA119" s="284"/>
      <c r="AB119" s="283">
        <f t="shared" si="216"/>
        <v>0</v>
      </c>
      <c r="AC119" s="285"/>
      <c r="AD119" s="286"/>
      <c r="AE119" s="300">
        <f t="shared" si="228"/>
        <v>0</v>
      </c>
      <c r="AF119" s="298"/>
      <c r="AG119" s="298">
        <f t="shared" si="218"/>
        <v>0</v>
      </c>
      <c r="AH119" s="298"/>
    </row>
    <row r="120" spans="1:34" x14ac:dyDescent="0.3">
      <c r="A120" s="413"/>
      <c r="B120" s="413"/>
      <c r="C120" s="413"/>
      <c r="D120" s="298">
        <f t="shared" si="219"/>
        <v>0</v>
      </c>
      <c r="E120" s="298"/>
      <c r="F120" s="298"/>
      <c r="G120" s="65">
        <f t="shared" si="206"/>
        <v>0</v>
      </c>
      <c r="H120" s="283">
        <f t="shared" si="220"/>
        <v>0</v>
      </c>
      <c r="I120" s="285">
        <f t="shared" si="221"/>
        <v>0</v>
      </c>
      <c r="J120" s="284">
        <f t="shared" si="222"/>
        <v>0</v>
      </c>
      <c r="K120" s="298">
        <f t="shared" si="223"/>
        <v>0</v>
      </c>
      <c r="L120" s="298"/>
      <c r="M120" s="298"/>
      <c r="N120" s="298">
        <f t="shared" si="224"/>
        <v>0</v>
      </c>
      <c r="O120" s="298"/>
      <c r="P120" s="299"/>
      <c r="Q120" s="300">
        <f t="shared" si="225"/>
        <v>0</v>
      </c>
      <c r="R120" s="298"/>
      <c r="S120" s="298"/>
      <c r="T120" s="298">
        <f t="shared" si="226"/>
        <v>0</v>
      </c>
      <c r="U120" s="298"/>
      <c r="V120" s="298"/>
      <c r="W120" s="298">
        <f t="shared" si="227"/>
        <v>0</v>
      </c>
      <c r="X120" s="298"/>
      <c r="Y120" s="298"/>
      <c r="Z120" s="283">
        <f t="shared" si="215"/>
        <v>0</v>
      </c>
      <c r="AA120" s="284"/>
      <c r="AB120" s="283">
        <f t="shared" si="216"/>
        <v>0</v>
      </c>
      <c r="AC120" s="285"/>
      <c r="AD120" s="286"/>
      <c r="AE120" s="300">
        <f t="shared" si="228"/>
        <v>0</v>
      </c>
      <c r="AF120" s="298"/>
      <c r="AG120" s="298">
        <f t="shared" si="218"/>
        <v>0</v>
      </c>
      <c r="AH120" s="298"/>
    </row>
    <row r="121" spans="1:34" x14ac:dyDescent="0.3">
      <c r="A121" s="413"/>
      <c r="B121" s="413"/>
      <c r="C121" s="413"/>
      <c r="D121" s="298">
        <f t="shared" si="219"/>
        <v>0</v>
      </c>
      <c r="E121" s="298"/>
      <c r="F121" s="298"/>
      <c r="G121" s="65">
        <f t="shared" si="206"/>
        <v>0</v>
      </c>
      <c r="H121" s="283">
        <f t="shared" si="220"/>
        <v>0</v>
      </c>
      <c r="I121" s="285">
        <f t="shared" si="221"/>
        <v>0</v>
      </c>
      <c r="J121" s="284">
        <f t="shared" si="222"/>
        <v>0</v>
      </c>
      <c r="K121" s="298">
        <f t="shared" si="223"/>
        <v>0</v>
      </c>
      <c r="L121" s="298"/>
      <c r="M121" s="298"/>
      <c r="N121" s="298">
        <f t="shared" si="224"/>
        <v>0</v>
      </c>
      <c r="O121" s="298"/>
      <c r="P121" s="299"/>
      <c r="Q121" s="300">
        <f t="shared" si="225"/>
        <v>0</v>
      </c>
      <c r="R121" s="298"/>
      <c r="S121" s="298"/>
      <c r="T121" s="298">
        <f t="shared" si="226"/>
        <v>0</v>
      </c>
      <c r="U121" s="298"/>
      <c r="V121" s="298"/>
      <c r="W121" s="298">
        <f t="shared" si="227"/>
        <v>0</v>
      </c>
      <c r="X121" s="298"/>
      <c r="Y121" s="298"/>
      <c r="Z121" s="283">
        <f t="shared" si="215"/>
        <v>0</v>
      </c>
      <c r="AA121" s="284"/>
      <c r="AB121" s="283">
        <f t="shared" si="216"/>
        <v>0</v>
      </c>
      <c r="AC121" s="285"/>
      <c r="AD121" s="286"/>
      <c r="AE121" s="300">
        <f t="shared" si="228"/>
        <v>0</v>
      </c>
      <c r="AF121" s="298"/>
      <c r="AG121" s="298">
        <f t="shared" si="218"/>
        <v>0</v>
      </c>
      <c r="AH121" s="298"/>
    </row>
    <row r="122" spans="1:34" x14ac:dyDescent="0.3">
      <c r="A122" s="414" t="s">
        <v>143</v>
      </c>
      <c r="B122" s="414"/>
      <c r="C122" s="414"/>
      <c r="D122" s="298"/>
      <c r="E122" s="298"/>
      <c r="F122" s="298"/>
      <c r="G122" s="63"/>
      <c r="H122" s="298"/>
      <c r="I122" s="298"/>
      <c r="J122" s="298"/>
      <c r="K122" s="298"/>
      <c r="L122" s="298"/>
      <c r="M122" s="298"/>
      <c r="N122" s="298"/>
      <c r="O122" s="298"/>
      <c r="P122" s="299"/>
      <c r="Q122" s="300"/>
      <c r="R122" s="298"/>
      <c r="S122" s="298"/>
      <c r="T122" s="298"/>
      <c r="U122" s="298"/>
      <c r="V122" s="298"/>
      <c r="W122" s="298"/>
      <c r="X122" s="298"/>
      <c r="Y122" s="298"/>
      <c r="Z122" s="283"/>
      <c r="AA122" s="284"/>
      <c r="AB122" s="283"/>
      <c r="AC122" s="285"/>
      <c r="AD122" s="286"/>
      <c r="AE122" s="300"/>
      <c r="AF122" s="298"/>
      <c r="AG122" s="298"/>
      <c r="AH122" s="298"/>
    </row>
    <row r="123" spans="1:34" x14ac:dyDescent="0.3">
      <c r="A123" s="413" t="s">
        <v>156</v>
      </c>
      <c r="B123" s="413"/>
      <c r="C123" s="413"/>
      <c r="D123" s="298">
        <f t="shared" ref="D123" si="229">COUNTIF(B$7:C$56, A123)</f>
        <v>0</v>
      </c>
      <c r="E123" s="298"/>
      <c r="F123" s="298"/>
      <c r="G123" s="65">
        <f t="shared" ref="G123:G128" si="230">COUNTIF(D$7:D$56, A123)</f>
        <v>0</v>
      </c>
      <c r="H123" s="283">
        <f t="shared" ref="H123" si="231">COUNTIF(G$7:G$56, A123)</f>
        <v>0</v>
      </c>
      <c r="I123" s="285">
        <f t="shared" ref="I123" si="232">COUNTIF(F$7:H$56, C123)</f>
        <v>0</v>
      </c>
      <c r="J123" s="284">
        <f t="shared" ref="J123" si="233">COUNTIF(G$7:I$56, D123)</f>
        <v>0</v>
      </c>
      <c r="K123" s="298">
        <f t="shared" ref="K123" si="234">COUNTIF(H$7:H$56, A123)</f>
        <v>0</v>
      </c>
      <c r="L123" s="298"/>
      <c r="M123" s="298"/>
      <c r="N123" s="298">
        <f t="shared" ref="N123" si="235">COUNTIF(J$7:J$56, A123)</f>
        <v>0</v>
      </c>
      <c r="O123" s="298"/>
      <c r="P123" s="299"/>
      <c r="Q123" s="300">
        <f t="shared" ref="Q123" si="236">COUNTIF(M$7:M$56,A123)</f>
        <v>0</v>
      </c>
      <c r="R123" s="298"/>
      <c r="S123" s="298"/>
      <c r="T123" s="298">
        <f>COUNTIF(P$7:P$56, A123)</f>
        <v>0</v>
      </c>
      <c r="U123" s="298"/>
      <c r="V123" s="298"/>
      <c r="W123" s="298">
        <f t="shared" ref="W123" si="237">COUNTIF(R$7:R$56, A123)</f>
        <v>0</v>
      </c>
      <c r="X123" s="298"/>
      <c r="Y123" s="298"/>
      <c r="Z123" s="283">
        <f t="shared" ref="Z123:Z128" si="238">COUNTIF(U$7:U$56, A123)</f>
        <v>0</v>
      </c>
      <c r="AA123" s="284"/>
      <c r="AB123" s="283">
        <f t="shared" ref="AB123:AB128" si="239">COUNTIF(W$7:W$56, A123)</f>
        <v>0</v>
      </c>
      <c r="AC123" s="285"/>
      <c r="AD123" s="286"/>
      <c r="AE123" s="300">
        <f t="shared" ref="AE123" si="240">D123+Q123</f>
        <v>0</v>
      </c>
      <c r="AF123" s="298"/>
      <c r="AG123" s="298">
        <f t="shared" ref="AG123:AG128" si="241">SUM(D123,G123,H123,K123,N123,Q123,T123,W123,Z123,AB123)</f>
        <v>0</v>
      </c>
      <c r="AH123" s="298"/>
    </row>
    <row r="124" spans="1:34" x14ac:dyDescent="0.3">
      <c r="A124" s="413" t="s">
        <v>144</v>
      </c>
      <c r="B124" s="413"/>
      <c r="C124" s="413"/>
      <c r="D124" s="298">
        <f t="shared" ref="D124:D128" si="242">COUNTIF(B$7:C$56, A124)</f>
        <v>0</v>
      </c>
      <c r="E124" s="298"/>
      <c r="F124" s="298"/>
      <c r="G124" s="65">
        <f t="shared" si="230"/>
        <v>0</v>
      </c>
      <c r="H124" s="283">
        <f t="shared" ref="H124:H128" si="243">COUNTIF(G$7:G$56, A124)</f>
        <v>0</v>
      </c>
      <c r="I124" s="285">
        <f t="shared" ref="I124:I128" si="244">COUNTIF(F$7:H$56, C124)</f>
        <v>0</v>
      </c>
      <c r="J124" s="284">
        <f t="shared" ref="J124:J128" si="245">COUNTIF(G$7:I$56, D124)</f>
        <v>0</v>
      </c>
      <c r="K124" s="298">
        <f t="shared" ref="K124:K127" si="246">COUNTIF(H$7:H$56, A124)</f>
        <v>0</v>
      </c>
      <c r="L124" s="298"/>
      <c r="M124" s="298"/>
      <c r="N124" s="298">
        <f t="shared" ref="N124:N128" si="247">COUNTIF(J$7:J$56, A124)</f>
        <v>0</v>
      </c>
      <c r="O124" s="298"/>
      <c r="P124" s="299"/>
      <c r="Q124" s="300">
        <f t="shared" ref="Q124:Q128" si="248">COUNTIF(M$7:M$56,A124)</f>
        <v>0</v>
      </c>
      <c r="R124" s="298"/>
      <c r="S124" s="298"/>
      <c r="T124" s="298">
        <f t="shared" ref="T124:T128" si="249">COUNTIF(P$7:P$56, A124)</f>
        <v>0</v>
      </c>
      <c r="U124" s="298"/>
      <c r="V124" s="298"/>
      <c r="W124" s="298">
        <f t="shared" ref="W124:W128" si="250">COUNTIF(R$7:R$56, A124)</f>
        <v>0</v>
      </c>
      <c r="X124" s="298"/>
      <c r="Y124" s="298"/>
      <c r="Z124" s="283">
        <f t="shared" si="238"/>
        <v>0</v>
      </c>
      <c r="AA124" s="284"/>
      <c r="AB124" s="283">
        <f t="shared" si="239"/>
        <v>0</v>
      </c>
      <c r="AC124" s="285"/>
      <c r="AD124" s="286"/>
      <c r="AE124" s="300">
        <f t="shared" ref="AE124:AE128" si="251">D124+Q124</f>
        <v>0</v>
      </c>
      <c r="AF124" s="298"/>
      <c r="AG124" s="298">
        <f t="shared" si="241"/>
        <v>0</v>
      </c>
      <c r="AH124" s="298"/>
    </row>
    <row r="125" spans="1:34" x14ac:dyDescent="0.3">
      <c r="A125" s="413" t="s">
        <v>145</v>
      </c>
      <c r="B125" s="413"/>
      <c r="C125" s="413"/>
      <c r="D125" s="298">
        <f t="shared" si="242"/>
        <v>0</v>
      </c>
      <c r="E125" s="298"/>
      <c r="F125" s="298"/>
      <c r="G125" s="65">
        <f t="shared" si="230"/>
        <v>0</v>
      </c>
      <c r="H125" s="283">
        <f t="shared" si="243"/>
        <v>0</v>
      </c>
      <c r="I125" s="285">
        <f t="shared" si="244"/>
        <v>0</v>
      </c>
      <c r="J125" s="284">
        <f t="shared" si="245"/>
        <v>0</v>
      </c>
      <c r="K125" s="298">
        <f t="shared" si="246"/>
        <v>0</v>
      </c>
      <c r="L125" s="298"/>
      <c r="M125" s="298"/>
      <c r="N125" s="298">
        <f t="shared" si="247"/>
        <v>0</v>
      </c>
      <c r="O125" s="298"/>
      <c r="P125" s="299"/>
      <c r="Q125" s="300">
        <f t="shared" si="248"/>
        <v>0</v>
      </c>
      <c r="R125" s="298"/>
      <c r="S125" s="298"/>
      <c r="T125" s="298">
        <f t="shared" si="249"/>
        <v>0</v>
      </c>
      <c r="U125" s="298"/>
      <c r="V125" s="298"/>
      <c r="W125" s="298">
        <f t="shared" si="250"/>
        <v>0</v>
      </c>
      <c r="X125" s="298"/>
      <c r="Y125" s="298"/>
      <c r="Z125" s="283">
        <f t="shared" si="238"/>
        <v>0</v>
      </c>
      <c r="AA125" s="284"/>
      <c r="AB125" s="283">
        <f t="shared" si="239"/>
        <v>0</v>
      </c>
      <c r="AC125" s="285"/>
      <c r="AD125" s="286"/>
      <c r="AE125" s="300">
        <f t="shared" si="251"/>
        <v>0</v>
      </c>
      <c r="AF125" s="298"/>
      <c r="AG125" s="298">
        <f t="shared" si="241"/>
        <v>0</v>
      </c>
      <c r="AH125" s="298"/>
    </row>
    <row r="126" spans="1:34" x14ac:dyDescent="0.3">
      <c r="A126" s="413"/>
      <c r="B126" s="413"/>
      <c r="C126" s="413"/>
      <c r="D126" s="298">
        <f t="shared" si="242"/>
        <v>0</v>
      </c>
      <c r="E126" s="298"/>
      <c r="F126" s="298"/>
      <c r="G126" s="65">
        <f t="shared" si="230"/>
        <v>0</v>
      </c>
      <c r="H126" s="283">
        <f t="shared" si="243"/>
        <v>0</v>
      </c>
      <c r="I126" s="285">
        <f t="shared" si="244"/>
        <v>0</v>
      </c>
      <c r="J126" s="284">
        <f t="shared" si="245"/>
        <v>0</v>
      </c>
      <c r="K126" s="298">
        <f t="shared" si="246"/>
        <v>0</v>
      </c>
      <c r="L126" s="298"/>
      <c r="M126" s="298"/>
      <c r="N126" s="298">
        <f t="shared" si="247"/>
        <v>0</v>
      </c>
      <c r="O126" s="298"/>
      <c r="P126" s="299"/>
      <c r="Q126" s="300">
        <f t="shared" si="248"/>
        <v>0</v>
      </c>
      <c r="R126" s="298"/>
      <c r="S126" s="298"/>
      <c r="T126" s="298">
        <f t="shared" si="249"/>
        <v>0</v>
      </c>
      <c r="U126" s="298"/>
      <c r="V126" s="298"/>
      <c r="W126" s="298">
        <f t="shared" si="250"/>
        <v>0</v>
      </c>
      <c r="X126" s="298"/>
      <c r="Y126" s="298"/>
      <c r="Z126" s="283">
        <f t="shared" si="238"/>
        <v>0</v>
      </c>
      <c r="AA126" s="284"/>
      <c r="AB126" s="283">
        <f t="shared" si="239"/>
        <v>0</v>
      </c>
      <c r="AC126" s="285"/>
      <c r="AD126" s="286"/>
      <c r="AE126" s="300">
        <f t="shared" si="251"/>
        <v>0</v>
      </c>
      <c r="AF126" s="298"/>
      <c r="AG126" s="298">
        <f t="shared" si="241"/>
        <v>0</v>
      </c>
      <c r="AH126" s="298"/>
    </row>
    <row r="127" spans="1:34" x14ac:dyDescent="0.3">
      <c r="A127" s="413"/>
      <c r="B127" s="413"/>
      <c r="C127" s="413"/>
      <c r="D127" s="298">
        <f t="shared" si="242"/>
        <v>0</v>
      </c>
      <c r="E127" s="298"/>
      <c r="F127" s="298"/>
      <c r="G127" s="65">
        <f t="shared" si="230"/>
        <v>0</v>
      </c>
      <c r="H127" s="283">
        <f t="shared" si="243"/>
        <v>0</v>
      </c>
      <c r="I127" s="285">
        <f t="shared" si="244"/>
        <v>0</v>
      </c>
      <c r="J127" s="284">
        <f t="shared" si="245"/>
        <v>0</v>
      </c>
      <c r="K127" s="298">
        <f t="shared" si="246"/>
        <v>0</v>
      </c>
      <c r="L127" s="298"/>
      <c r="M127" s="298"/>
      <c r="N127" s="298">
        <f t="shared" si="247"/>
        <v>0</v>
      </c>
      <c r="O127" s="298"/>
      <c r="P127" s="299"/>
      <c r="Q127" s="300">
        <f t="shared" si="248"/>
        <v>0</v>
      </c>
      <c r="R127" s="298"/>
      <c r="S127" s="298"/>
      <c r="T127" s="298">
        <f t="shared" si="249"/>
        <v>0</v>
      </c>
      <c r="U127" s="298"/>
      <c r="V127" s="298"/>
      <c r="W127" s="298">
        <f t="shared" si="250"/>
        <v>0</v>
      </c>
      <c r="X127" s="298"/>
      <c r="Y127" s="298"/>
      <c r="Z127" s="283">
        <f t="shared" si="238"/>
        <v>0</v>
      </c>
      <c r="AA127" s="284"/>
      <c r="AB127" s="283">
        <f t="shared" si="239"/>
        <v>0</v>
      </c>
      <c r="AC127" s="285"/>
      <c r="AD127" s="286"/>
      <c r="AE127" s="300">
        <f t="shared" si="251"/>
        <v>0</v>
      </c>
      <c r="AF127" s="298"/>
      <c r="AG127" s="298">
        <f t="shared" si="241"/>
        <v>0</v>
      </c>
      <c r="AH127" s="298"/>
    </row>
    <row r="128" spans="1:34" x14ac:dyDescent="0.3">
      <c r="A128" s="413"/>
      <c r="B128" s="413"/>
      <c r="C128" s="413"/>
      <c r="D128" s="298">
        <f t="shared" si="242"/>
        <v>0</v>
      </c>
      <c r="E128" s="298"/>
      <c r="F128" s="298"/>
      <c r="G128" s="65">
        <f t="shared" si="230"/>
        <v>0</v>
      </c>
      <c r="H128" s="283">
        <f t="shared" si="243"/>
        <v>0</v>
      </c>
      <c r="I128" s="285">
        <f t="shared" si="244"/>
        <v>0</v>
      </c>
      <c r="J128" s="284">
        <f t="shared" si="245"/>
        <v>0</v>
      </c>
      <c r="K128" s="298">
        <f t="shared" ref="K128" si="252">COUNTIF(H$7:H$56, A128)</f>
        <v>0</v>
      </c>
      <c r="L128" s="298"/>
      <c r="M128" s="298"/>
      <c r="N128" s="298">
        <f t="shared" si="247"/>
        <v>0</v>
      </c>
      <c r="O128" s="298"/>
      <c r="P128" s="299"/>
      <c r="Q128" s="300">
        <f t="shared" si="248"/>
        <v>0</v>
      </c>
      <c r="R128" s="298"/>
      <c r="S128" s="298"/>
      <c r="T128" s="298">
        <f t="shared" si="249"/>
        <v>0</v>
      </c>
      <c r="U128" s="298"/>
      <c r="V128" s="298"/>
      <c r="W128" s="298">
        <f t="shared" si="250"/>
        <v>0</v>
      </c>
      <c r="X128" s="298"/>
      <c r="Y128" s="298"/>
      <c r="Z128" s="283">
        <f t="shared" si="238"/>
        <v>0</v>
      </c>
      <c r="AA128" s="284"/>
      <c r="AB128" s="283">
        <f t="shared" si="239"/>
        <v>0</v>
      </c>
      <c r="AC128" s="285"/>
      <c r="AD128" s="286"/>
      <c r="AE128" s="300">
        <f t="shared" si="251"/>
        <v>0</v>
      </c>
      <c r="AF128" s="298"/>
      <c r="AG128" s="298">
        <f t="shared" si="241"/>
        <v>0</v>
      </c>
      <c r="AH128" s="298"/>
    </row>
    <row r="129" spans="1:34" x14ac:dyDescent="0.3">
      <c r="A129" s="414" t="s">
        <v>146</v>
      </c>
      <c r="B129" s="414"/>
      <c r="C129" s="414"/>
      <c r="D129" s="298"/>
      <c r="E129" s="298"/>
      <c r="F129" s="298"/>
      <c r="G129" s="63"/>
      <c r="H129" s="298"/>
      <c r="I129" s="298"/>
      <c r="J129" s="298"/>
      <c r="K129" s="298"/>
      <c r="L129" s="298"/>
      <c r="M129" s="298"/>
      <c r="N129" s="298"/>
      <c r="O129" s="298"/>
      <c r="P129" s="299"/>
      <c r="Q129" s="300"/>
      <c r="R129" s="298"/>
      <c r="S129" s="298"/>
      <c r="T129" s="298"/>
      <c r="U129" s="298"/>
      <c r="V129" s="298"/>
      <c r="W129" s="298"/>
      <c r="X129" s="298"/>
      <c r="Y129" s="298"/>
      <c r="Z129" s="283"/>
      <c r="AA129" s="284"/>
      <c r="AB129" s="283"/>
      <c r="AC129" s="285"/>
      <c r="AD129" s="286"/>
      <c r="AE129" s="300"/>
      <c r="AF129" s="298"/>
      <c r="AG129" s="298"/>
      <c r="AH129" s="298"/>
    </row>
    <row r="130" spans="1:34" x14ac:dyDescent="0.3">
      <c r="A130" s="413" t="s">
        <v>147</v>
      </c>
      <c r="B130" s="413"/>
      <c r="C130" s="413"/>
      <c r="D130" s="298">
        <f t="shared" ref="D130" si="253">COUNTIF(B$7:C$56, A130)</f>
        <v>0</v>
      </c>
      <c r="E130" s="298"/>
      <c r="F130" s="298"/>
      <c r="G130" s="65">
        <f t="shared" ref="G130:G135" si="254">COUNTIF(D$7:D$56, A130)</f>
        <v>0</v>
      </c>
      <c r="H130" s="283">
        <f t="shared" ref="H130" si="255">COUNTIF(G$7:G$56, A130)</f>
        <v>0</v>
      </c>
      <c r="I130" s="285">
        <f t="shared" ref="I130" si="256">COUNTIF(F$7:H$56, C130)</f>
        <v>0</v>
      </c>
      <c r="J130" s="284">
        <f t="shared" ref="J130" si="257">COUNTIF(G$7:I$56, D130)</f>
        <v>0</v>
      </c>
      <c r="K130" s="298">
        <f>COUNTIF(H$7:H$56, A130)</f>
        <v>0</v>
      </c>
      <c r="L130" s="298"/>
      <c r="M130" s="298"/>
      <c r="N130" s="298">
        <f t="shared" ref="N130" si="258">COUNTIF(J$7:J$56, A130)</f>
        <v>0</v>
      </c>
      <c r="O130" s="298"/>
      <c r="P130" s="299"/>
      <c r="Q130" s="300">
        <f t="shared" ref="Q130" si="259">COUNTIF(M$7:M$56,A130)</f>
        <v>0</v>
      </c>
      <c r="R130" s="298"/>
      <c r="S130" s="298"/>
      <c r="T130" s="298">
        <f t="shared" ref="T130" si="260">COUNTIF(P$7:P$56, A130)</f>
        <v>0</v>
      </c>
      <c r="U130" s="298"/>
      <c r="V130" s="298"/>
      <c r="W130" s="298">
        <f t="shared" ref="W130" si="261">COUNTIF(R$7:R$56, A130)</f>
        <v>0</v>
      </c>
      <c r="X130" s="298"/>
      <c r="Y130" s="298"/>
      <c r="Z130" s="283">
        <f t="shared" ref="Z130:Z135" si="262">COUNTIF(U$7:U$56, A130)</f>
        <v>0</v>
      </c>
      <c r="AA130" s="284"/>
      <c r="AB130" s="283">
        <f t="shared" ref="AB130:AB135" si="263">COUNTIF(W$7:W$56, A130)</f>
        <v>0</v>
      </c>
      <c r="AC130" s="285"/>
      <c r="AD130" s="286"/>
      <c r="AE130" s="300">
        <f t="shared" ref="AE130" si="264">D130+Q130</f>
        <v>0</v>
      </c>
      <c r="AF130" s="298"/>
      <c r="AG130" s="298">
        <f t="shared" ref="AG130:AG135" si="265">SUM(D130,G130,H130,K130,N130,Q130,T130,W130,Z130,AB130)</f>
        <v>0</v>
      </c>
      <c r="AH130" s="298"/>
    </row>
    <row r="131" spans="1:34" x14ac:dyDescent="0.3">
      <c r="A131" s="413" t="s">
        <v>148</v>
      </c>
      <c r="B131" s="413"/>
      <c r="C131" s="413"/>
      <c r="D131" s="298">
        <f t="shared" ref="D131:D135" si="266">COUNTIF(B$7:C$56, A131)</f>
        <v>0</v>
      </c>
      <c r="E131" s="298"/>
      <c r="F131" s="298"/>
      <c r="G131" s="65">
        <f t="shared" si="254"/>
        <v>0</v>
      </c>
      <c r="H131" s="283">
        <f t="shared" ref="H131:H135" si="267">COUNTIF(G$7:G$56, A131)</f>
        <v>0</v>
      </c>
      <c r="I131" s="285">
        <f t="shared" ref="I131:I135" si="268">COUNTIF(F$7:H$56, C131)</f>
        <v>0</v>
      </c>
      <c r="J131" s="284">
        <f t="shared" ref="J131:J135" si="269">COUNTIF(G$7:I$56, D131)</f>
        <v>0</v>
      </c>
      <c r="K131" s="298">
        <f t="shared" ref="K131:K135" si="270">COUNTIF(H$7:H$56, A131)</f>
        <v>0</v>
      </c>
      <c r="L131" s="298"/>
      <c r="M131" s="298"/>
      <c r="N131" s="298">
        <f t="shared" ref="N131:N135" si="271">COUNTIF(J$7:J$56, A131)</f>
        <v>0</v>
      </c>
      <c r="O131" s="298"/>
      <c r="P131" s="299"/>
      <c r="Q131" s="300">
        <f t="shared" ref="Q131:Q135" si="272">COUNTIF(M$7:M$56,A131)</f>
        <v>0</v>
      </c>
      <c r="R131" s="298"/>
      <c r="S131" s="298"/>
      <c r="T131" s="298">
        <f t="shared" ref="T131:T135" si="273">COUNTIF(P$7:P$56, A131)</f>
        <v>0</v>
      </c>
      <c r="U131" s="298"/>
      <c r="V131" s="298"/>
      <c r="W131" s="298">
        <f t="shared" ref="W131:W135" si="274">COUNTIF(R$7:R$56, A131)</f>
        <v>0</v>
      </c>
      <c r="X131" s="298"/>
      <c r="Y131" s="298"/>
      <c r="Z131" s="283">
        <f t="shared" si="262"/>
        <v>0</v>
      </c>
      <c r="AA131" s="284"/>
      <c r="AB131" s="283">
        <f t="shared" si="263"/>
        <v>0</v>
      </c>
      <c r="AC131" s="285"/>
      <c r="AD131" s="286"/>
      <c r="AE131" s="300">
        <f t="shared" ref="AE131:AE135" si="275">D131+Q131</f>
        <v>0</v>
      </c>
      <c r="AF131" s="298"/>
      <c r="AG131" s="298">
        <f t="shared" si="265"/>
        <v>0</v>
      </c>
      <c r="AH131" s="298"/>
    </row>
    <row r="132" spans="1:34" x14ac:dyDescent="0.3">
      <c r="A132" s="413" t="s">
        <v>149</v>
      </c>
      <c r="B132" s="413"/>
      <c r="C132" s="413"/>
      <c r="D132" s="298">
        <f t="shared" si="266"/>
        <v>0</v>
      </c>
      <c r="E132" s="298"/>
      <c r="F132" s="298"/>
      <c r="G132" s="65">
        <f t="shared" si="254"/>
        <v>0</v>
      </c>
      <c r="H132" s="283">
        <f t="shared" si="267"/>
        <v>0</v>
      </c>
      <c r="I132" s="285">
        <f t="shared" si="268"/>
        <v>0</v>
      </c>
      <c r="J132" s="284">
        <f t="shared" si="269"/>
        <v>0</v>
      </c>
      <c r="K132" s="298">
        <f t="shared" si="270"/>
        <v>0</v>
      </c>
      <c r="L132" s="298"/>
      <c r="M132" s="298"/>
      <c r="N132" s="298">
        <f t="shared" si="271"/>
        <v>0</v>
      </c>
      <c r="O132" s="298"/>
      <c r="P132" s="299"/>
      <c r="Q132" s="300">
        <f t="shared" si="272"/>
        <v>0</v>
      </c>
      <c r="R132" s="298"/>
      <c r="S132" s="298"/>
      <c r="T132" s="298">
        <f t="shared" si="273"/>
        <v>0</v>
      </c>
      <c r="U132" s="298"/>
      <c r="V132" s="298"/>
      <c r="W132" s="298">
        <f t="shared" si="274"/>
        <v>0</v>
      </c>
      <c r="X132" s="298"/>
      <c r="Y132" s="298"/>
      <c r="Z132" s="283">
        <f t="shared" si="262"/>
        <v>0</v>
      </c>
      <c r="AA132" s="284"/>
      <c r="AB132" s="283">
        <f t="shared" si="263"/>
        <v>0</v>
      </c>
      <c r="AC132" s="285"/>
      <c r="AD132" s="286"/>
      <c r="AE132" s="300">
        <f t="shared" si="275"/>
        <v>0</v>
      </c>
      <c r="AF132" s="298"/>
      <c r="AG132" s="298">
        <f t="shared" si="265"/>
        <v>0</v>
      </c>
      <c r="AH132" s="298"/>
    </row>
    <row r="133" spans="1:34" x14ac:dyDescent="0.3">
      <c r="A133" s="413"/>
      <c r="B133" s="413"/>
      <c r="C133" s="413"/>
      <c r="D133" s="298">
        <f t="shared" si="266"/>
        <v>0</v>
      </c>
      <c r="E133" s="298"/>
      <c r="F133" s="298"/>
      <c r="G133" s="65">
        <f t="shared" si="254"/>
        <v>0</v>
      </c>
      <c r="H133" s="283">
        <f t="shared" si="267"/>
        <v>0</v>
      </c>
      <c r="I133" s="285">
        <f t="shared" si="268"/>
        <v>0</v>
      </c>
      <c r="J133" s="284">
        <f t="shared" si="269"/>
        <v>0</v>
      </c>
      <c r="K133" s="298">
        <f t="shared" si="270"/>
        <v>0</v>
      </c>
      <c r="L133" s="298"/>
      <c r="M133" s="298"/>
      <c r="N133" s="298">
        <f t="shared" si="271"/>
        <v>0</v>
      </c>
      <c r="O133" s="298"/>
      <c r="P133" s="299"/>
      <c r="Q133" s="300">
        <f t="shared" si="272"/>
        <v>0</v>
      </c>
      <c r="R133" s="298"/>
      <c r="S133" s="298"/>
      <c r="T133" s="298">
        <f t="shared" si="273"/>
        <v>0</v>
      </c>
      <c r="U133" s="298"/>
      <c r="V133" s="298"/>
      <c r="W133" s="298">
        <f t="shared" si="274"/>
        <v>0</v>
      </c>
      <c r="X133" s="298"/>
      <c r="Y133" s="298"/>
      <c r="Z133" s="283">
        <f t="shared" si="262"/>
        <v>0</v>
      </c>
      <c r="AA133" s="284"/>
      <c r="AB133" s="283">
        <f t="shared" si="263"/>
        <v>0</v>
      </c>
      <c r="AC133" s="285"/>
      <c r="AD133" s="286"/>
      <c r="AE133" s="300">
        <f t="shared" si="275"/>
        <v>0</v>
      </c>
      <c r="AF133" s="298"/>
      <c r="AG133" s="298">
        <f t="shared" si="265"/>
        <v>0</v>
      </c>
      <c r="AH133" s="298"/>
    </row>
    <row r="134" spans="1:34" x14ac:dyDescent="0.3">
      <c r="A134" s="413"/>
      <c r="B134" s="413"/>
      <c r="C134" s="413"/>
      <c r="D134" s="298">
        <f t="shared" si="266"/>
        <v>0</v>
      </c>
      <c r="E134" s="298"/>
      <c r="F134" s="298"/>
      <c r="G134" s="65">
        <f t="shared" si="254"/>
        <v>0</v>
      </c>
      <c r="H134" s="283">
        <f t="shared" si="267"/>
        <v>0</v>
      </c>
      <c r="I134" s="285">
        <f t="shared" si="268"/>
        <v>0</v>
      </c>
      <c r="J134" s="284">
        <f t="shared" si="269"/>
        <v>0</v>
      </c>
      <c r="K134" s="298">
        <f t="shared" si="270"/>
        <v>0</v>
      </c>
      <c r="L134" s="298"/>
      <c r="M134" s="298"/>
      <c r="N134" s="298">
        <f t="shared" si="271"/>
        <v>0</v>
      </c>
      <c r="O134" s="298"/>
      <c r="P134" s="299"/>
      <c r="Q134" s="300">
        <f t="shared" si="272"/>
        <v>0</v>
      </c>
      <c r="R134" s="298"/>
      <c r="S134" s="298"/>
      <c r="T134" s="298">
        <f t="shared" si="273"/>
        <v>0</v>
      </c>
      <c r="U134" s="298"/>
      <c r="V134" s="298"/>
      <c r="W134" s="298">
        <f t="shared" si="274"/>
        <v>0</v>
      </c>
      <c r="X134" s="298"/>
      <c r="Y134" s="298"/>
      <c r="Z134" s="283">
        <f t="shared" si="262"/>
        <v>0</v>
      </c>
      <c r="AA134" s="284"/>
      <c r="AB134" s="283">
        <f t="shared" si="263"/>
        <v>0</v>
      </c>
      <c r="AC134" s="285"/>
      <c r="AD134" s="286"/>
      <c r="AE134" s="300">
        <f t="shared" si="275"/>
        <v>0</v>
      </c>
      <c r="AF134" s="298"/>
      <c r="AG134" s="298">
        <f t="shared" si="265"/>
        <v>0</v>
      </c>
      <c r="AH134" s="298"/>
    </row>
    <row r="135" spans="1:34" x14ac:dyDescent="0.3">
      <c r="A135" s="413"/>
      <c r="B135" s="413"/>
      <c r="C135" s="413"/>
      <c r="D135" s="298">
        <f t="shared" si="266"/>
        <v>0</v>
      </c>
      <c r="E135" s="298"/>
      <c r="F135" s="298"/>
      <c r="G135" s="65">
        <f t="shared" si="254"/>
        <v>0</v>
      </c>
      <c r="H135" s="283">
        <f t="shared" si="267"/>
        <v>0</v>
      </c>
      <c r="I135" s="285">
        <f t="shared" si="268"/>
        <v>0</v>
      </c>
      <c r="J135" s="284">
        <f t="shared" si="269"/>
        <v>0</v>
      </c>
      <c r="K135" s="298">
        <f t="shared" si="270"/>
        <v>0</v>
      </c>
      <c r="L135" s="298"/>
      <c r="M135" s="298"/>
      <c r="N135" s="298">
        <f t="shared" si="271"/>
        <v>0</v>
      </c>
      <c r="O135" s="298"/>
      <c r="P135" s="299"/>
      <c r="Q135" s="300">
        <f t="shared" si="272"/>
        <v>0</v>
      </c>
      <c r="R135" s="298"/>
      <c r="S135" s="298"/>
      <c r="T135" s="298">
        <f t="shared" si="273"/>
        <v>0</v>
      </c>
      <c r="U135" s="298"/>
      <c r="V135" s="298"/>
      <c r="W135" s="298">
        <f t="shared" si="274"/>
        <v>0</v>
      </c>
      <c r="X135" s="298"/>
      <c r="Y135" s="298"/>
      <c r="Z135" s="283">
        <f t="shared" si="262"/>
        <v>0</v>
      </c>
      <c r="AA135" s="284"/>
      <c r="AB135" s="283">
        <f t="shared" si="263"/>
        <v>0</v>
      </c>
      <c r="AC135" s="285"/>
      <c r="AD135" s="286"/>
      <c r="AE135" s="300">
        <f t="shared" si="275"/>
        <v>0</v>
      </c>
      <c r="AF135" s="298"/>
      <c r="AG135" s="298">
        <f t="shared" si="265"/>
        <v>0</v>
      </c>
      <c r="AH135" s="298"/>
    </row>
    <row r="136" spans="1:34" x14ac:dyDescent="0.3">
      <c r="A136" s="414" t="s">
        <v>150</v>
      </c>
      <c r="B136" s="414"/>
      <c r="C136" s="414"/>
      <c r="D136" s="298"/>
      <c r="E136" s="298"/>
      <c r="F136" s="298"/>
      <c r="G136" s="63"/>
      <c r="H136" s="298"/>
      <c r="I136" s="298"/>
      <c r="J136" s="298"/>
      <c r="K136" s="298"/>
      <c r="L136" s="298"/>
      <c r="M136" s="298"/>
      <c r="N136" s="298"/>
      <c r="O136" s="298"/>
      <c r="P136" s="299"/>
      <c r="Q136" s="300"/>
      <c r="R136" s="298"/>
      <c r="S136" s="298"/>
      <c r="T136" s="298"/>
      <c r="U136" s="298"/>
      <c r="V136" s="298"/>
      <c r="W136" s="298"/>
      <c r="X136" s="298"/>
      <c r="Y136" s="298"/>
      <c r="Z136" s="283"/>
      <c r="AA136" s="284"/>
      <c r="AB136" s="283"/>
      <c r="AC136" s="285"/>
      <c r="AD136" s="286"/>
      <c r="AE136" s="300"/>
      <c r="AF136" s="298"/>
      <c r="AG136" s="298"/>
      <c r="AH136" s="298"/>
    </row>
    <row r="137" spans="1:34" x14ac:dyDescent="0.3">
      <c r="A137" s="413" t="s">
        <v>87</v>
      </c>
      <c r="B137" s="413"/>
      <c r="C137" s="413"/>
      <c r="D137" s="298">
        <f t="shared" ref="D137" si="276">COUNTIF(B$7:C$56, A137)</f>
        <v>0</v>
      </c>
      <c r="E137" s="298"/>
      <c r="F137" s="298"/>
      <c r="G137" s="65">
        <f t="shared" ref="G137:G147" si="277">COUNTIF(D$7:D$56, A137)</f>
        <v>0</v>
      </c>
      <c r="H137" s="283">
        <f t="shared" ref="H137" si="278">COUNTIF(G$7:G$56, A137)</f>
        <v>0</v>
      </c>
      <c r="I137" s="285">
        <f t="shared" ref="I137" si="279">COUNTIF(F$7:H$56, C137)</f>
        <v>0</v>
      </c>
      <c r="J137" s="284">
        <f t="shared" ref="J137" si="280">COUNTIF(G$7:I$56, D137)</f>
        <v>0</v>
      </c>
      <c r="K137" s="298">
        <f t="shared" ref="K137" si="281">COUNTIF(H$7:H$56, A137)</f>
        <v>0</v>
      </c>
      <c r="L137" s="298"/>
      <c r="M137" s="298"/>
      <c r="N137" s="298">
        <f t="shared" ref="N137" si="282">COUNTIF(J$7:J$56, A137)</f>
        <v>0</v>
      </c>
      <c r="O137" s="298"/>
      <c r="P137" s="299"/>
      <c r="Q137" s="300">
        <f t="shared" ref="Q137" si="283">COUNTIF(M$7:M$56,A137)</f>
        <v>0</v>
      </c>
      <c r="R137" s="298"/>
      <c r="S137" s="298"/>
      <c r="T137" s="298">
        <f t="shared" ref="T137" si="284">COUNTIF(P$7:P$56, A137)</f>
        <v>0</v>
      </c>
      <c r="U137" s="298"/>
      <c r="V137" s="298"/>
      <c r="W137" s="298">
        <f t="shared" ref="W137" si="285">COUNTIF(R$7:R$56, A137)</f>
        <v>0</v>
      </c>
      <c r="X137" s="298"/>
      <c r="Y137" s="298"/>
      <c r="Z137" s="283">
        <f t="shared" ref="Z137:Z147" si="286">COUNTIF(U$7:U$56, A137)</f>
        <v>0</v>
      </c>
      <c r="AA137" s="284"/>
      <c r="AB137" s="283">
        <f t="shared" ref="AB137:AB147" si="287">COUNTIF(W$7:W$56, A137)</f>
        <v>0</v>
      </c>
      <c r="AC137" s="285"/>
      <c r="AD137" s="286"/>
      <c r="AE137" s="300">
        <f t="shared" ref="AE137" si="288">D137+Q137</f>
        <v>0</v>
      </c>
      <c r="AF137" s="298"/>
      <c r="AG137" s="298">
        <f t="shared" ref="AG137:AG147" si="289">SUM(D137,G137,H137,K137,N137,Q137,T137,W137,Z137,AB137)</f>
        <v>0</v>
      </c>
      <c r="AH137" s="298"/>
    </row>
    <row r="138" spans="1:34" x14ac:dyDescent="0.3">
      <c r="A138" s="413" t="s">
        <v>88</v>
      </c>
      <c r="B138" s="413"/>
      <c r="C138" s="413"/>
      <c r="D138" s="298">
        <f t="shared" ref="D138:D147" si="290">COUNTIF(B$7:C$56, A138)</f>
        <v>0</v>
      </c>
      <c r="E138" s="298"/>
      <c r="F138" s="298"/>
      <c r="G138" s="65">
        <f t="shared" si="277"/>
        <v>0</v>
      </c>
      <c r="H138" s="283">
        <f t="shared" ref="H138:H147" si="291">COUNTIF(G$7:G$56, A138)</f>
        <v>0</v>
      </c>
      <c r="I138" s="285">
        <f t="shared" ref="I138:I147" si="292">COUNTIF(F$7:H$56, C138)</f>
        <v>0</v>
      </c>
      <c r="J138" s="284">
        <f t="shared" ref="J138:J147" si="293">COUNTIF(G$7:I$56, D138)</f>
        <v>0</v>
      </c>
      <c r="K138" s="298">
        <f t="shared" ref="K138:K147" si="294">COUNTIF(H$7:H$56, A138)</f>
        <v>0</v>
      </c>
      <c r="L138" s="298"/>
      <c r="M138" s="298"/>
      <c r="N138" s="298">
        <f t="shared" ref="N138:N147" si="295">COUNTIF(J$7:J$56, A138)</f>
        <v>0</v>
      </c>
      <c r="O138" s="298"/>
      <c r="P138" s="299"/>
      <c r="Q138" s="300">
        <f t="shared" ref="Q138:Q147" si="296">COUNTIF(M$7:M$56,A138)</f>
        <v>0</v>
      </c>
      <c r="R138" s="298"/>
      <c r="S138" s="298"/>
      <c r="T138" s="298">
        <f t="shared" ref="T138:T147" si="297">COUNTIF(P$7:P$56, A138)</f>
        <v>0</v>
      </c>
      <c r="U138" s="298"/>
      <c r="V138" s="298"/>
      <c r="W138" s="298">
        <f t="shared" ref="W138:W147" si="298">COUNTIF(R$7:R$56, A138)</f>
        <v>0</v>
      </c>
      <c r="X138" s="298"/>
      <c r="Y138" s="298"/>
      <c r="Z138" s="283">
        <f t="shared" si="286"/>
        <v>0</v>
      </c>
      <c r="AA138" s="284"/>
      <c r="AB138" s="283">
        <f t="shared" si="287"/>
        <v>0</v>
      </c>
      <c r="AC138" s="285"/>
      <c r="AD138" s="286"/>
      <c r="AE138" s="300">
        <f t="shared" ref="AE138:AE147" si="299">D138+Q138</f>
        <v>0</v>
      </c>
      <c r="AF138" s="298"/>
      <c r="AG138" s="298">
        <f t="shared" si="289"/>
        <v>0</v>
      </c>
      <c r="AH138" s="298"/>
    </row>
    <row r="139" spans="1:34" x14ac:dyDescent="0.3">
      <c r="A139" s="413" t="s">
        <v>89</v>
      </c>
      <c r="B139" s="413"/>
      <c r="C139" s="413"/>
      <c r="D139" s="298">
        <f t="shared" si="290"/>
        <v>0</v>
      </c>
      <c r="E139" s="298"/>
      <c r="F139" s="298"/>
      <c r="G139" s="65">
        <f t="shared" si="277"/>
        <v>0</v>
      </c>
      <c r="H139" s="283">
        <f t="shared" si="291"/>
        <v>0</v>
      </c>
      <c r="I139" s="285">
        <f t="shared" si="292"/>
        <v>0</v>
      </c>
      <c r="J139" s="284">
        <f t="shared" si="293"/>
        <v>0</v>
      </c>
      <c r="K139" s="298">
        <f t="shared" si="294"/>
        <v>0</v>
      </c>
      <c r="L139" s="298"/>
      <c r="M139" s="298"/>
      <c r="N139" s="298">
        <f t="shared" si="295"/>
        <v>0</v>
      </c>
      <c r="O139" s="298"/>
      <c r="P139" s="299"/>
      <c r="Q139" s="300">
        <f t="shared" si="296"/>
        <v>0</v>
      </c>
      <c r="R139" s="298"/>
      <c r="S139" s="298"/>
      <c r="T139" s="298">
        <f t="shared" si="297"/>
        <v>0</v>
      </c>
      <c r="U139" s="298"/>
      <c r="V139" s="298"/>
      <c r="W139" s="298">
        <f t="shared" si="298"/>
        <v>0</v>
      </c>
      <c r="X139" s="298"/>
      <c r="Y139" s="298"/>
      <c r="Z139" s="283">
        <f t="shared" si="286"/>
        <v>0</v>
      </c>
      <c r="AA139" s="284"/>
      <c r="AB139" s="283">
        <f t="shared" si="287"/>
        <v>0</v>
      </c>
      <c r="AC139" s="285"/>
      <c r="AD139" s="286"/>
      <c r="AE139" s="300">
        <f t="shared" si="299"/>
        <v>0</v>
      </c>
      <c r="AF139" s="298"/>
      <c r="AG139" s="298">
        <f t="shared" si="289"/>
        <v>0</v>
      </c>
      <c r="AH139" s="298"/>
    </row>
    <row r="140" spans="1:34" x14ac:dyDescent="0.3">
      <c r="A140" s="413" t="s">
        <v>90</v>
      </c>
      <c r="B140" s="413"/>
      <c r="C140" s="413"/>
      <c r="D140" s="298">
        <f t="shared" si="290"/>
        <v>0</v>
      </c>
      <c r="E140" s="298"/>
      <c r="F140" s="298"/>
      <c r="G140" s="65">
        <f t="shared" si="277"/>
        <v>0</v>
      </c>
      <c r="H140" s="283">
        <f t="shared" si="291"/>
        <v>0</v>
      </c>
      <c r="I140" s="285">
        <f t="shared" si="292"/>
        <v>0</v>
      </c>
      <c r="J140" s="284">
        <f t="shared" si="293"/>
        <v>0</v>
      </c>
      <c r="K140" s="298">
        <f t="shared" si="294"/>
        <v>0</v>
      </c>
      <c r="L140" s="298"/>
      <c r="M140" s="298"/>
      <c r="N140" s="298">
        <f t="shared" si="295"/>
        <v>0</v>
      </c>
      <c r="O140" s="298"/>
      <c r="P140" s="299"/>
      <c r="Q140" s="300">
        <f t="shared" si="296"/>
        <v>0</v>
      </c>
      <c r="R140" s="298"/>
      <c r="S140" s="298"/>
      <c r="T140" s="298">
        <f t="shared" si="297"/>
        <v>0</v>
      </c>
      <c r="U140" s="298"/>
      <c r="V140" s="298"/>
      <c r="W140" s="298">
        <f t="shared" si="298"/>
        <v>0</v>
      </c>
      <c r="X140" s="298"/>
      <c r="Y140" s="298"/>
      <c r="Z140" s="283">
        <f t="shared" si="286"/>
        <v>0</v>
      </c>
      <c r="AA140" s="284"/>
      <c r="AB140" s="283">
        <f t="shared" si="287"/>
        <v>0</v>
      </c>
      <c r="AC140" s="285"/>
      <c r="AD140" s="286"/>
      <c r="AE140" s="300">
        <f t="shared" si="299"/>
        <v>0</v>
      </c>
      <c r="AF140" s="298"/>
      <c r="AG140" s="298">
        <f t="shared" si="289"/>
        <v>0</v>
      </c>
      <c r="AH140" s="298"/>
    </row>
    <row r="141" spans="1:34" x14ac:dyDescent="0.3">
      <c r="A141" s="413" t="s">
        <v>91</v>
      </c>
      <c r="B141" s="413"/>
      <c r="C141" s="413"/>
      <c r="D141" s="298">
        <f t="shared" si="290"/>
        <v>0</v>
      </c>
      <c r="E141" s="298"/>
      <c r="F141" s="298"/>
      <c r="G141" s="65">
        <f t="shared" si="277"/>
        <v>0</v>
      </c>
      <c r="H141" s="283">
        <f t="shared" si="291"/>
        <v>0</v>
      </c>
      <c r="I141" s="285">
        <f t="shared" si="292"/>
        <v>0</v>
      </c>
      <c r="J141" s="284">
        <f t="shared" si="293"/>
        <v>0</v>
      </c>
      <c r="K141" s="298">
        <f t="shared" si="294"/>
        <v>0</v>
      </c>
      <c r="L141" s="298"/>
      <c r="M141" s="298"/>
      <c r="N141" s="298">
        <f t="shared" si="295"/>
        <v>0</v>
      </c>
      <c r="O141" s="298"/>
      <c r="P141" s="299"/>
      <c r="Q141" s="300">
        <f t="shared" si="296"/>
        <v>0</v>
      </c>
      <c r="R141" s="298"/>
      <c r="S141" s="298"/>
      <c r="T141" s="298">
        <f t="shared" si="297"/>
        <v>0</v>
      </c>
      <c r="U141" s="298"/>
      <c r="V141" s="298"/>
      <c r="W141" s="298">
        <f t="shared" si="298"/>
        <v>0</v>
      </c>
      <c r="X141" s="298"/>
      <c r="Y141" s="298"/>
      <c r="Z141" s="283">
        <f t="shared" si="286"/>
        <v>0</v>
      </c>
      <c r="AA141" s="284"/>
      <c r="AB141" s="283">
        <f t="shared" si="287"/>
        <v>0</v>
      </c>
      <c r="AC141" s="285"/>
      <c r="AD141" s="286"/>
      <c r="AE141" s="300">
        <f t="shared" si="299"/>
        <v>0</v>
      </c>
      <c r="AF141" s="298"/>
      <c r="AG141" s="298">
        <f t="shared" si="289"/>
        <v>0</v>
      </c>
      <c r="AH141" s="298"/>
    </row>
    <row r="142" spans="1:34" x14ac:dyDescent="0.3">
      <c r="A142" s="413" t="s">
        <v>92</v>
      </c>
      <c r="B142" s="413"/>
      <c r="C142" s="413"/>
      <c r="D142" s="298">
        <f t="shared" si="290"/>
        <v>0</v>
      </c>
      <c r="E142" s="298"/>
      <c r="F142" s="298"/>
      <c r="G142" s="65">
        <f t="shared" si="277"/>
        <v>0</v>
      </c>
      <c r="H142" s="283">
        <f t="shared" si="291"/>
        <v>0</v>
      </c>
      <c r="I142" s="285">
        <f t="shared" si="292"/>
        <v>0</v>
      </c>
      <c r="J142" s="284">
        <f t="shared" si="293"/>
        <v>0</v>
      </c>
      <c r="K142" s="298">
        <f t="shared" si="294"/>
        <v>0</v>
      </c>
      <c r="L142" s="298"/>
      <c r="M142" s="298"/>
      <c r="N142" s="298">
        <f t="shared" si="295"/>
        <v>0</v>
      </c>
      <c r="O142" s="298"/>
      <c r="P142" s="299"/>
      <c r="Q142" s="300">
        <f t="shared" si="296"/>
        <v>0</v>
      </c>
      <c r="R142" s="298"/>
      <c r="S142" s="298"/>
      <c r="T142" s="298">
        <f t="shared" si="297"/>
        <v>0</v>
      </c>
      <c r="U142" s="298"/>
      <c r="V142" s="298"/>
      <c r="W142" s="298">
        <f t="shared" si="298"/>
        <v>0</v>
      </c>
      <c r="X142" s="298"/>
      <c r="Y142" s="298"/>
      <c r="Z142" s="283">
        <f t="shared" si="286"/>
        <v>0</v>
      </c>
      <c r="AA142" s="284"/>
      <c r="AB142" s="283">
        <f t="shared" si="287"/>
        <v>0</v>
      </c>
      <c r="AC142" s="285"/>
      <c r="AD142" s="286"/>
      <c r="AE142" s="300">
        <f t="shared" si="299"/>
        <v>0</v>
      </c>
      <c r="AF142" s="298"/>
      <c r="AG142" s="298">
        <f t="shared" si="289"/>
        <v>0</v>
      </c>
      <c r="AH142" s="298"/>
    </row>
    <row r="143" spans="1:34" x14ac:dyDescent="0.3">
      <c r="A143" s="413" t="s">
        <v>151</v>
      </c>
      <c r="B143" s="413"/>
      <c r="C143" s="413"/>
      <c r="D143" s="298">
        <f t="shared" si="290"/>
        <v>0</v>
      </c>
      <c r="E143" s="298"/>
      <c r="F143" s="298"/>
      <c r="G143" s="65">
        <f t="shared" si="277"/>
        <v>0</v>
      </c>
      <c r="H143" s="283">
        <f t="shared" si="291"/>
        <v>0</v>
      </c>
      <c r="I143" s="285">
        <f t="shared" si="292"/>
        <v>0</v>
      </c>
      <c r="J143" s="284">
        <f t="shared" si="293"/>
        <v>0</v>
      </c>
      <c r="K143" s="298">
        <f t="shared" si="294"/>
        <v>0</v>
      </c>
      <c r="L143" s="298"/>
      <c r="M143" s="298"/>
      <c r="N143" s="298">
        <f t="shared" si="295"/>
        <v>0</v>
      </c>
      <c r="O143" s="298"/>
      <c r="P143" s="299"/>
      <c r="Q143" s="300">
        <f t="shared" si="296"/>
        <v>0</v>
      </c>
      <c r="R143" s="298"/>
      <c r="S143" s="298"/>
      <c r="T143" s="298">
        <f t="shared" si="297"/>
        <v>0</v>
      </c>
      <c r="U143" s="298"/>
      <c r="V143" s="298"/>
      <c r="W143" s="298">
        <f t="shared" si="298"/>
        <v>0</v>
      </c>
      <c r="X143" s="298"/>
      <c r="Y143" s="298"/>
      <c r="Z143" s="283">
        <f t="shared" si="286"/>
        <v>0</v>
      </c>
      <c r="AA143" s="284"/>
      <c r="AB143" s="283">
        <f t="shared" si="287"/>
        <v>0</v>
      </c>
      <c r="AC143" s="285"/>
      <c r="AD143" s="286"/>
      <c r="AE143" s="300">
        <f t="shared" si="299"/>
        <v>0</v>
      </c>
      <c r="AF143" s="298"/>
      <c r="AG143" s="298">
        <f t="shared" si="289"/>
        <v>0</v>
      </c>
      <c r="AH143" s="298"/>
    </row>
    <row r="144" spans="1:34" x14ac:dyDescent="0.3">
      <c r="A144" s="413" t="s">
        <v>56</v>
      </c>
      <c r="B144" s="413"/>
      <c r="C144" s="413"/>
      <c r="D144" s="298">
        <f t="shared" si="290"/>
        <v>0</v>
      </c>
      <c r="E144" s="298"/>
      <c r="F144" s="298"/>
      <c r="G144" s="65">
        <f t="shared" si="277"/>
        <v>0</v>
      </c>
      <c r="H144" s="283">
        <f t="shared" si="291"/>
        <v>0</v>
      </c>
      <c r="I144" s="285">
        <f t="shared" si="292"/>
        <v>0</v>
      </c>
      <c r="J144" s="284">
        <f t="shared" si="293"/>
        <v>0</v>
      </c>
      <c r="K144" s="298">
        <f t="shared" si="294"/>
        <v>0</v>
      </c>
      <c r="L144" s="298"/>
      <c r="M144" s="298"/>
      <c r="N144" s="298">
        <f t="shared" si="295"/>
        <v>0</v>
      </c>
      <c r="O144" s="298"/>
      <c r="P144" s="299"/>
      <c r="Q144" s="300">
        <f t="shared" si="296"/>
        <v>0</v>
      </c>
      <c r="R144" s="298"/>
      <c r="S144" s="298"/>
      <c r="T144" s="298">
        <f t="shared" si="297"/>
        <v>0</v>
      </c>
      <c r="U144" s="298"/>
      <c r="V144" s="298"/>
      <c r="W144" s="298">
        <f t="shared" si="298"/>
        <v>0</v>
      </c>
      <c r="X144" s="298"/>
      <c r="Y144" s="298"/>
      <c r="Z144" s="283">
        <f t="shared" si="286"/>
        <v>0</v>
      </c>
      <c r="AA144" s="284"/>
      <c r="AB144" s="283">
        <f t="shared" si="287"/>
        <v>0</v>
      </c>
      <c r="AC144" s="285"/>
      <c r="AD144" s="286"/>
      <c r="AE144" s="300">
        <f t="shared" si="299"/>
        <v>0</v>
      </c>
      <c r="AF144" s="298"/>
      <c r="AG144" s="298">
        <f t="shared" si="289"/>
        <v>0</v>
      </c>
      <c r="AH144" s="298"/>
    </row>
    <row r="145" spans="1:34" s="60" customFormat="1" x14ac:dyDescent="0.3">
      <c r="A145" s="295" t="s">
        <v>266</v>
      </c>
      <c r="B145" s="296"/>
      <c r="C145" s="297"/>
      <c r="D145" s="298">
        <f t="shared" ref="D145:D146" si="300">COUNTIF(B$7:C$56, A145)</f>
        <v>0</v>
      </c>
      <c r="E145" s="298"/>
      <c r="F145" s="298"/>
      <c r="G145" s="65">
        <f t="shared" si="277"/>
        <v>0</v>
      </c>
      <c r="H145" s="283">
        <f t="shared" ref="H145:H146" si="301">COUNTIF(G$7:G$56, A145)</f>
        <v>0</v>
      </c>
      <c r="I145" s="285">
        <f t="shared" ref="I145:I146" si="302">COUNTIF(F$7:H$56, C145)</f>
        <v>0</v>
      </c>
      <c r="J145" s="284">
        <f t="shared" ref="J145:J146" si="303">COUNTIF(G$7:I$56, D145)</f>
        <v>0</v>
      </c>
      <c r="K145" s="298">
        <f t="shared" ref="K145:K146" si="304">COUNTIF(H$7:H$56, A145)</f>
        <v>0</v>
      </c>
      <c r="L145" s="298"/>
      <c r="M145" s="298"/>
      <c r="N145" s="298">
        <f t="shared" ref="N145:N146" si="305">COUNTIF(J$7:J$56, A145)</f>
        <v>0</v>
      </c>
      <c r="O145" s="298"/>
      <c r="P145" s="299"/>
      <c r="Q145" s="300">
        <f t="shared" ref="Q145:Q146" si="306">COUNTIF(M$7:M$56,A145)</f>
        <v>0</v>
      </c>
      <c r="R145" s="298"/>
      <c r="S145" s="298"/>
      <c r="T145" s="298">
        <f t="shared" ref="T145:T146" si="307">COUNTIF(P$7:P$56, A145)</f>
        <v>0</v>
      </c>
      <c r="U145" s="298"/>
      <c r="V145" s="298"/>
      <c r="W145" s="298">
        <f t="shared" ref="W145:W146" si="308">COUNTIF(R$7:R$56, A145)</f>
        <v>0</v>
      </c>
      <c r="X145" s="298"/>
      <c r="Y145" s="298"/>
      <c r="Z145" s="283">
        <f t="shared" si="286"/>
        <v>0</v>
      </c>
      <c r="AA145" s="284"/>
      <c r="AB145" s="283">
        <f t="shared" si="287"/>
        <v>0</v>
      </c>
      <c r="AC145" s="285"/>
      <c r="AD145" s="286"/>
      <c r="AE145" s="300">
        <f t="shared" ref="AE145:AE146" si="309">D145+Q145</f>
        <v>0</v>
      </c>
      <c r="AF145" s="298"/>
      <c r="AG145" s="298">
        <f t="shared" si="289"/>
        <v>0</v>
      </c>
      <c r="AH145" s="298"/>
    </row>
    <row r="146" spans="1:34" s="60" customFormat="1" x14ac:dyDescent="0.3">
      <c r="A146" s="295" t="s">
        <v>267</v>
      </c>
      <c r="B146" s="296"/>
      <c r="C146" s="297"/>
      <c r="D146" s="298">
        <f t="shared" si="300"/>
        <v>0</v>
      </c>
      <c r="E146" s="298"/>
      <c r="F146" s="298"/>
      <c r="G146" s="65">
        <f t="shared" si="277"/>
        <v>0</v>
      </c>
      <c r="H146" s="283">
        <f t="shared" si="301"/>
        <v>0</v>
      </c>
      <c r="I146" s="285">
        <f t="shared" si="302"/>
        <v>0</v>
      </c>
      <c r="J146" s="284">
        <f t="shared" si="303"/>
        <v>0</v>
      </c>
      <c r="K146" s="298">
        <f t="shared" si="304"/>
        <v>0</v>
      </c>
      <c r="L146" s="298"/>
      <c r="M146" s="298"/>
      <c r="N146" s="298">
        <f t="shared" si="305"/>
        <v>0</v>
      </c>
      <c r="O146" s="298"/>
      <c r="P146" s="299"/>
      <c r="Q146" s="300">
        <f t="shared" si="306"/>
        <v>0</v>
      </c>
      <c r="R146" s="298"/>
      <c r="S146" s="298"/>
      <c r="T146" s="298">
        <f t="shared" si="307"/>
        <v>0</v>
      </c>
      <c r="U146" s="298"/>
      <c r="V146" s="298"/>
      <c r="W146" s="298">
        <f t="shared" si="308"/>
        <v>0</v>
      </c>
      <c r="X146" s="298"/>
      <c r="Y146" s="298"/>
      <c r="Z146" s="298">
        <f t="shared" si="286"/>
        <v>0</v>
      </c>
      <c r="AA146" s="298"/>
      <c r="AB146" s="298">
        <f t="shared" si="287"/>
        <v>0</v>
      </c>
      <c r="AC146" s="298"/>
      <c r="AD146" s="299"/>
      <c r="AE146" s="300">
        <f t="shared" si="309"/>
        <v>0</v>
      </c>
      <c r="AF146" s="298"/>
      <c r="AG146" s="298">
        <f t="shared" si="289"/>
        <v>0</v>
      </c>
      <c r="AH146" s="298"/>
    </row>
    <row r="147" spans="1:34" x14ac:dyDescent="0.3">
      <c r="A147" s="418" t="s">
        <v>93</v>
      </c>
      <c r="B147" s="418"/>
      <c r="C147" s="418"/>
      <c r="D147" s="420">
        <f t="shared" si="290"/>
        <v>0</v>
      </c>
      <c r="E147" s="420"/>
      <c r="F147" s="420"/>
      <c r="G147" s="66">
        <f t="shared" si="277"/>
        <v>0</v>
      </c>
      <c r="H147" s="421">
        <f t="shared" si="291"/>
        <v>0</v>
      </c>
      <c r="I147" s="422">
        <f t="shared" si="292"/>
        <v>0</v>
      </c>
      <c r="J147" s="423">
        <f t="shared" si="293"/>
        <v>0</v>
      </c>
      <c r="K147" s="420">
        <f t="shared" si="294"/>
        <v>0</v>
      </c>
      <c r="L147" s="420"/>
      <c r="M147" s="420"/>
      <c r="N147" s="420">
        <f t="shared" si="295"/>
        <v>0</v>
      </c>
      <c r="O147" s="420"/>
      <c r="P147" s="424"/>
      <c r="Q147" s="426">
        <f t="shared" si="296"/>
        <v>0</v>
      </c>
      <c r="R147" s="420"/>
      <c r="S147" s="420"/>
      <c r="T147" s="420">
        <f t="shared" si="297"/>
        <v>0</v>
      </c>
      <c r="U147" s="420"/>
      <c r="V147" s="420"/>
      <c r="W147" s="420">
        <f t="shared" si="298"/>
        <v>0</v>
      </c>
      <c r="X147" s="420"/>
      <c r="Y147" s="420"/>
      <c r="Z147" s="420">
        <f t="shared" si="286"/>
        <v>0</v>
      </c>
      <c r="AA147" s="420"/>
      <c r="AB147" s="420">
        <f t="shared" si="287"/>
        <v>0</v>
      </c>
      <c r="AC147" s="420"/>
      <c r="AD147" s="424"/>
      <c r="AE147" s="426">
        <f t="shared" si="299"/>
        <v>0</v>
      </c>
      <c r="AF147" s="420"/>
      <c r="AG147" s="420">
        <f t="shared" si="289"/>
        <v>0</v>
      </c>
      <c r="AH147" s="420"/>
    </row>
    <row r="148" spans="1:34" x14ac:dyDescent="0.3">
      <c r="A148" s="419"/>
      <c r="B148" s="419"/>
      <c r="C148" s="419"/>
    </row>
  </sheetData>
  <mergeCells count="1562">
    <mergeCell ref="AG140:AH140"/>
    <mergeCell ref="AG141:AH141"/>
    <mergeCell ref="AG142:AH142"/>
    <mergeCell ref="AG143:AH143"/>
    <mergeCell ref="AG144:AH144"/>
    <mergeCell ref="AG135:AH135"/>
    <mergeCell ref="AG136:AH136"/>
    <mergeCell ref="AG137:AH137"/>
    <mergeCell ref="AG138:AH138"/>
    <mergeCell ref="AG139:AH139"/>
    <mergeCell ref="AG130:AH130"/>
    <mergeCell ref="AG131:AH131"/>
    <mergeCell ref="AG132:AH132"/>
    <mergeCell ref="AG133:AH133"/>
    <mergeCell ref="AG134:AH134"/>
    <mergeCell ref="AG125:AH125"/>
    <mergeCell ref="AG126:AH126"/>
    <mergeCell ref="AG127:AH127"/>
    <mergeCell ref="AG128:AH128"/>
    <mergeCell ref="AG129:AH129"/>
    <mergeCell ref="AG120:AH120"/>
    <mergeCell ref="AG121:AH121"/>
    <mergeCell ref="AG122:AH122"/>
    <mergeCell ref="AG123:AH123"/>
    <mergeCell ref="AG124:AH124"/>
    <mergeCell ref="AG115:AH115"/>
    <mergeCell ref="AG116:AH116"/>
    <mergeCell ref="AG117:AH117"/>
    <mergeCell ref="AG118:AH118"/>
    <mergeCell ref="AG119:AH119"/>
    <mergeCell ref="AG110:AH110"/>
    <mergeCell ref="AG111:AH111"/>
    <mergeCell ref="AG112:AH112"/>
    <mergeCell ref="AG113:AH113"/>
    <mergeCell ref="AG114:AH114"/>
    <mergeCell ref="AG105:AH105"/>
    <mergeCell ref="AG106:AH106"/>
    <mergeCell ref="AG107:AH107"/>
    <mergeCell ref="AG108:AH108"/>
    <mergeCell ref="AG109:AH109"/>
    <mergeCell ref="AG100:AH100"/>
    <mergeCell ref="AG101:AH101"/>
    <mergeCell ref="AG102:AH102"/>
    <mergeCell ref="AG103:AH103"/>
    <mergeCell ref="AG104:AH104"/>
    <mergeCell ref="AG95:AH95"/>
    <mergeCell ref="AG96:AH96"/>
    <mergeCell ref="AG97:AH97"/>
    <mergeCell ref="AG98:AH98"/>
    <mergeCell ref="AG99:AH99"/>
    <mergeCell ref="AG90:AH90"/>
    <mergeCell ref="AG91:AH91"/>
    <mergeCell ref="AG92:AH92"/>
    <mergeCell ref="AG93:AH93"/>
    <mergeCell ref="AG94:AH94"/>
    <mergeCell ref="AG85:AH85"/>
    <mergeCell ref="AG86:AH86"/>
    <mergeCell ref="AG87:AH87"/>
    <mergeCell ref="AG88:AH88"/>
    <mergeCell ref="AG89:AH89"/>
    <mergeCell ref="AG80:AH80"/>
    <mergeCell ref="AG81:AH81"/>
    <mergeCell ref="AG82:AH82"/>
    <mergeCell ref="AG83:AH83"/>
    <mergeCell ref="AG84:AH84"/>
    <mergeCell ref="AG75:AH75"/>
    <mergeCell ref="AG76:AH76"/>
    <mergeCell ref="AG77:AH77"/>
    <mergeCell ref="AG78:AH78"/>
    <mergeCell ref="AG79:AH79"/>
    <mergeCell ref="AE143:AF143"/>
    <mergeCell ref="AE144:AF144"/>
    <mergeCell ref="AE147:AF147"/>
    <mergeCell ref="AG147:AH147"/>
    <mergeCell ref="AG64:AH64"/>
    <mergeCell ref="AG65:AH65"/>
    <mergeCell ref="AG66:AH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E138:AF138"/>
    <mergeCell ref="AE139:AF139"/>
    <mergeCell ref="AE140:AF140"/>
    <mergeCell ref="AE141:AF141"/>
    <mergeCell ref="AE142:AF142"/>
    <mergeCell ref="AE133:AF133"/>
    <mergeCell ref="AE134:AF134"/>
    <mergeCell ref="AE135:AF135"/>
    <mergeCell ref="AE136:AF136"/>
    <mergeCell ref="AE137:AF137"/>
    <mergeCell ref="AE128:AF128"/>
    <mergeCell ref="AE129:AF129"/>
    <mergeCell ref="AE130:AF130"/>
    <mergeCell ref="AE131:AF131"/>
    <mergeCell ref="AE132:AF132"/>
    <mergeCell ref="AE123:AF123"/>
    <mergeCell ref="AE124:AF124"/>
    <mergeCell ref="AE125:AF125"/>
    <mergeCell ref="AE126:AF126"/>
    <mergeCell ref="AE127:AF127"/>
    <mergeCell ref="AE118:AF118"/>
    <mergeCell ref="AE119:AF119"/>
    <mergeCell ref="AE120:AF120"/>
    <mergeCell ref="AE121:AF121"/>
    <mergeCell ref="AE122:AF122"/>
    <mergeCell ref="AE113:AF113"/>
    <mergeCell ref="AE114:AF114"/>
    <mergeCell ref="AE115:AF115"/>
    <mergeCell ref="AE116:AF116"/>
    <mergeCell ref="AE117:AF117"/>
    <mergeCell ref="AE108:AF108"/>
    <mergeCell ref="AE109:AF109"/>
    <mergeCell ref="AE110:AF110"/>
    <mergeCell ref="AE111:AF111"/>
    <mergeCell ref="AE112:AF112"/>
    <mergeCell ref="AE103:AF103"/>
    <mergeCell ref="AE104:AF104"/>
    <mergeCell ref="AE105:AF105"/>
    <mergeCell ref="AE106:AF106"/>
    <mergeCell ref="AE107:AF107"/>
    <mergeCell ref="AE98:AF98"/>
    <mergeCell ref="AE99:AF99"/>
    <mergeCell ref="AE100:AF100"/>
    <mergeCell ref="AE101:AF101"/>
    <mergeCell ref="AE102:AF102"/>
    <mergeCell ref="AE95:AF95"/>
    <mergeCell ref="AE96:AF96"/>
    <mergeCell ref="AE97:AF97"/>
    <mergeCell ref="AE88:AF88"/>
    <mergeCell ref="AE89:AF89"/>
    <mergeCell ref="AE90:AF90"/>
    <mergeCell ref="AE91:AF91"/>
    <mergeCell ref="AE92:AF92"/>
    <mergeCell ref="AE83:AF83"/>
    <mergeCell ref="AE84:AF84"/>
    <mergeCell ref="AE85:AF85"/>
    <mergeCell ref="AE86:AF86"/>
    <mergeCell ref="AE87:AF87"/>
    <mergeCell ref="AE78:AF78"/>
    <mergeCell ref="AE79:AF79"/>
    <mergeCell ref="AE80:AF80"/>
    <mergeCell ref="AE81:AF81"/>
    <mergeCell ref="AE82:AF82"/>
    <mergeCell ref="AE73:AF73"/>
    <mergeCell ref="AE74:AF74"/>
    <mergeCell ref="AE75:AF75"/>
    <mergeCell ref="AE76:AF76"/>
    <mergeCell ref="AE77:AF77"/>
    <mergeCell ref="AE69:AF69"/>
    <mergeCell ref="AE70:AF70"/>
    <mergeCell ref="AE71:AF71"/>
    <mergeCell ref="AE72:AF72"/>
    <mergeCell ref="AE64:AF64"/>
    <mergeCell ref="AE65:AF65"/>
    <mergeCell ref="AE66:AF66"/>
    <mergeCell ref="AE67:AF67"/>
    <mergeCell ref="AE68:AF68"/>
    <mergeCell ref="AE93:AF93"/>
    <mergeCell ref="AE94:AF94"/>
    <mergeCell ref="AB142:AD142"/>
    <mergeCell ref="AB105:AD105"/>
    <mergeCell ref="AB106:AD106"/>
    <mergeCell ref="AB107:AD107"/>
    <mergeCell ref="AB108:AD108"/>
    <mergeCell ref="AB109:AD109"/>
    <mergeCell ref="AB100:AD100"/>
    <mergeCell ref="AB101:AD101"/>
    <mergeCell ref="AB102:AD102"/>
    <mergeCell ref="AB103:AD103"/>
    <mergeCell ref="AB104:AD104"/>
    <mergeCell ref="AB95:AD95"/>
    <mergeCell ref="AB96:AD96"/>
    <mergeCell ref="AB97:AD97"/>
    <mergeCell ref="AB98:AD98"/>
    <mergeCell ref="AB99:AD99"/>
    <mergeCell ref="AB93:AD93"/>
    <mergeCell ref="AB94:AD94"/>
    <mergeCell ref="Z147:AA147"/>
    <mergeCell ref="AB147:AD147"/>
    <mergeCell ref="AB85:AD85"/>
    <mergeCell ref="AB86:AD86"/>
    <mergeCell ref="AB87:AD87"/>
    <mergeCell ref="AB88:AD88"/>
    <mergeCell ref="AB89:AD89"/>
    <mergeCell ref="AB80:AD80"/>
    <mergeCell ref="AB81:AD81"/>
    <mergeCell ref="AB82:AD82"/>
    <mergeCell ref="AB83:AD83"/>
    <mergeCell ref="AB84:AD84"/>
    <mergeCell ref="AB115:AD115"/>
    <mergeCell ref="AB143:AD143"/>
    <mergeCell ref="AB144:AD144"/>
    <mergeCell ref="AB135:AD135"/>
    <mergeCell ref="AB136:AD136"/>
    <mergeCell ref="AB137:AD137"/>
    <mergeCell ref="AB138:AD138"/>
    <mergeCell ref="AB139:AD139"/>
    <mergeCell ref="AB130:AD130"/>
    <mergeCell ref="AB131:AD131"/>
    <mergeCell ref="AB132:AD132"/>
    <mergeCell ref="AB133:AD133"/>
    <mergeCell ref="AB134:AD134"/>
    <mergeCell ref="AB125:AD125"/>
    <mergeCell ref="AB126:AD126"/>
    <mergeCell ref="AB127:AD127"/>
    <mergeCell ref="AB128:AD128"/>
    <mergeCell ref="AB129:AD129"/>
    <mergeCell ref="Z143:AA143"/>
    <mergeCell ref="Z144:AA144"/>
    <mergeCell ref="Z126:AA126"/>
    <mergeCell ref="Z127:AA127"/>
    <mergeCell ref="Z118:AA118"/>
    <mergeCell ref="Z119:AA119"/>
    <mergeCell ref="Z120:AA120"/>
    <mergeCell ref="Z121:AA121"/>
    <mergeCell ref="Z122:AA122"/>
    <mergeCell ref="Z113:AA113"/>
    <mergeCell ref="Z114:AA114"/>
    <mergeCell ref="Z115:AA115"/>
    <mergeCell ref="Z116:AA116"/>
    <mergeCell ref="Z117:AA117"/>
    <mergeCell ref="Z108:AA108"/>
    <mergeCell ref="AB120:AD120"/>
    <mergeCell ref="AB141:AD141"/>
    <mergeCell ref="AB140:AD140"/>
    <mergeCell ref="Z125:AA125"/>
    <mergeCell ref="Z124:AA124"/>
    <mergeCell ref="Z123:AA123"/>
    <mergeCell ref="Z132:AA132"/>
    <mergeCell ref="Z131:AA131"/>
    <mergeCell ref="Z130:AA130"/>
    <mergeCell ref="Z129:AA129"/>
    <mergeCell ref="Z128:AA128"/>
    <mergeCell ref="AB116:AD116"/>
    <mergeCell ref="Z111:AA111"/>
    <mergeCell ref="Z112:AA112"/>
    <mergeCell ref="Z103:AA103"/>
    <mergeCell ref="Z104:AA104"/>
    <mergeCell ref="Z105:AA105"/>
    <mergeCell ref="Z106:AA106"/>
    <mergeCell ref="Z107:AA107"/>
    <mergeCell ref="Z98:AA98"/>
    <mergeCell ref="Z99:AA99"/>
    <mergeCell ref="Z100:AA100"/>
    <mergeCell ref="Z101:AA101"/>
    <mergeCell ref="Z102:AA102"/>
    <mergeCell ref="Z93:AA93"/>
    <mergeCell ref="Z94:AA94"/>
    <mergeCell ref="Z95:AA95"/>
    <mergeCell ref="Z96:AA96"/>
    <mergeCell ref="Z97:AA97"/>
    <mergeCell ref="Z109:AA109"/>
    <mergeCell ref="Z110:AA110"/>
    <mergeCell ref="W141:Y141"/>
    <mergeCell ref="W142:Y142"/>
    <mergeCell ref="W143:Y143"/>
    <mergeCell ref="W144:Y144"/>
    <mergeCell ref="W147:Y147"/>
    <mergeCell ref="W136:Y136"/>
    <mergeCell ref="W137:Y137"/>
    <mergeCell ref="W138:Y138"/>
    <mergeCell ref="W139:Y139"/>
    <mergeCell ref="W140:Y140"/>
    <mergeCell ref="W131:Y131"/>
    <mergeCell ref="W132:Y132"/>
    <mergeCell ref="W133:Y133"/>
    <mergeCell ref="W134:Y134"/>
    <mergeCell ref="W135:Y135"/>
    <mergeCell ref="W126:Y126"/>
    <mergeCell ref="W127:Y127"/>
    <mergeCell ref="W128:Y128"/>
    <mergeCell ref="W129:Y129"/>
    <mergeCell ref="W130:Y130"/>
    <mergeCell ref="W123:Y123"/>
    <mergeCell ref="W124:Y124"/>
    <mergeCell ref="W125:Y125"/>
    <mergeCell ref="W116:Y116"/>
    <mergeCell ref="W117:Y117"/>
    <mergeCell ref="W118:Y118"/>
    <mergeCell ref="W119:Y119"/>
    <mergeCell ref="W120:Y120"/>
    <mergeCell ref="W111:Y111"/>
    <mergeCell ref="W112:Y112"/>
    <mergeCell ref="W113:Y113"/>
    <mergeCell ref="W114:Y114"/>
    <mergeCell ref="W115:Y115"/>
    <mergeCell ref="W106:Y106"/>
    <mergeCell ref="W107:Y107"/>
    <mergeCell ref="W108:Y108"/>
    <mergeCell ref="W109:Y109"/>
    <mergeCell ref="W110:Y110"/>
    <mergeCell ref="W121:Y121"/>
    <mergeCell ref="W122:Y122"/>
    <mergeCell ref="W101:Y101"/>
    <mergeCell ref="W102:Y102"/>
    <mergeCell ref="W103:Y103"/>
    <mergeCell ref="W104:Y104"/>
    <mergeCell ref="W105:Y105"/>
    <mergeCell ref="W96:Y96"/>
    <mergeCell ref="W97:Y97"/>
    <mergeCell ref="W98:Y98"/>
    <mergeCell ref="W99:Y99"/>
    <mergeCell ref="W100:Y100"/>
    <mergeCell ref="W91:Y91"/>
    <mergeCell ref="W92:Y92"/>
    <mergeCell ref="W93:Y93"/>
    <mergeCell ref="W94:Y94"/>
    <mergeCell ref="W95:Y95"/>
    <mergeCell ref="W86:Y86"/>
    <mergeCell ref="W87:Y87"/>
    <mergeCell ref="W88:Y88"/>
    <mergeCell ref="W89:Y89"/>
    <mergeCell ref="W90:Y90"/>
    <mergeCell ref="W81:Y81"/>
    <mergeCell ref="W82:Y82"/>
    <mergeCell ref="W83:Y83"/>
    <mergeCell ref="W84:Y84"/>
    <mergeCell ref="W85:Y85"/>
    <mergeCell ref="W76:Y76"/>
    <mergeCell ref="W77:Y77"/>
    <mergeCell ref="W78:Y78"/>
    <mergeCell ref="W79:Y79"/>
    <mergeCell ref="W80:Y80"/>
    <mergeCell ref="T143:V143"/>
    <mergeCell ref="T144:V144"/>
    <mergeCell ref="T147:V147"/>
    <mergeCell ref="W64:Y64"/>
    <mergeCell ref="W65:Y65"/>
    <mergeCell ref="W66:Y66"/>
    <mergeCell ref="W67:Y67"/>
    <mergeCell ref="W68:Y68"/>
    <mergeCell ref="W69:Y69"/>
    <mergeCell ref="W70:Y70"/>
    <mergeCell ref="W71:Y71"/>
    <mergeCell ref="W72:Y72"/>
    <mergeCell ref="W73:Y73"/>
    <mergeCell ref="W74:Y74"/>
    <mergeCell ref="W75:Y75"/>
    <mergeCell ref="T138:V138"/>
    <mergeCell ref="T139:V139"/>
    <mergeCell ref="T140:V140"/>
    <mergeCell ref="T141:V141"/>
    <mergeCell ref="T142:V142"/>
    <mergeCell ref="T133:V133"/>
    <mergeCell ref="T134:V134"/>
    <mergeCell ref="T135:V135"/>
    <mergeCell ref="T136:V136"/>
    <mergeCell ref="T137:V137"/>
    <mergeCell ref="T128:V128"/>
    <mergeCell ref="T129:V129"/>
    <mergeCell ref="T130:V130"/>
    <mergeCell ref="T131:V131"/>
    <mergeCell ref="T132:V132"/>
    <mergeCell ref="T123:V123"/>
    <mergeCell ref="T124:V124"/>
    <mergeCell ref="T125:V125"/>
    <mergeCell ref="T126:V126"/>
    <mergeCell ref="T127:V127"/>
    <mergeCell ref="T118:V118"/>
    <mergeCell ref="T119:V119"/>
    <mergeCell ref="T120:V120"/>
    <mergeCell ref="T121:V121"/>
    <mergeCell ref="T122:V122"/>
    <mergeCell ref="T113:V113"/>
    <mergeCell ref="T114:V114"/>
    <mergeCell ref="T115:V115"/>
    <mergeCell ref="T116:V116"/>
    <mergeCell ref="T117:V117"/>
    <mergeCell ref="T108:V108"/>
    <mergeCell ref="T109:V109"/>
    <mergeCell ref="T110:V110"/>
    <mergeCell ref="T111:V111"/>
    <mergeCell ref="T112:V112"/>
    <mergeCell ref="T103:V103"/>
    <mergeCell ref="T104:V104"/>
    <mergeCell ref="T105:V105"/>
    <mergeCell ref="T106:V106"/>
    <mergeCell ref="T107:V107"/>
    <mergeCell ref="T98:V98"/>
    <mergeCell ref="T99:V99"/>
    <mergeCell ref="T100:V100"/>
    <mergeCell ref="T101:V101"/>
    <mergeCell ref="T102:V102"/>
    <mergeCell ref="T93:V93"/>
    <mergeCell ref="T94:V94"/>
    <mergeCell ref="T95:V95"/>
    <mergeCell ref="T96:V96"/>
    <mergeCell ref="T97:V97"/>
    <mergeCell ref="T88:V88"/>
    <mergeCell ref="T89:V89"/>
    <mergeCell ref="T90:V90"/>
    <mergeCell ref="T91:V91"/>
    <mergeCell ref="T92:V92"/>
    <mergeCell ref="T83:V83"/>
    <mergeCell ref="T84:V84"/>
    <mergeCell ref="T85:V85"/>
    <mergeCell ref="T86:V86"/>
    <mergeCell ref="T87:V87"/>
    <mergeCell ref="T78:V78"/>
    <mergeCell ref="T79:V79"/>
    <mergeCell ref="T80:V80"/>
    <mergeCell ref="T81:V81"/>
    <mergeCell ref="T82:V82"/>
    <mergeCell ref="T73:V73"/>
    <mergeCell ref="T74:V74"/>
    <mergeCell ref="T75:V75"/>
    <mergeCell ref="T76:V76"/>
    <mergeCell ref="T77:V77"/>
    <mergeCell ref="T69:V69"/>
    <mergeCell ref="T70:V70"/>
    <mergeCell ref="T71:V71"/>
    <mergeCell ref="T72:V72"/>
    <mergeCell ref="T64:V64"/>
    <mergeCell ref="T65:V65"/>
    <mergeCell ref="T66:V66"/>
    <mergeCell ref="T67:V67"/>
    <mergeCell ref="T68:V68"/>
    <mergeCell ref="Q141:S141"/>
    <mergeCell ref="Q142:S142"/>
    <mergeCell ref="Q121:S121"/>
    <mergeCell ref="Q122:S122"/>
    <mergeCell ref="Q123:S123"/>
    <mergeCell ref="Q124:S124"/>
    <mergeCell ref="Q125:S125"/>
    <mergeCell ref="Q116:S116"/>
    <mergeCell ref="Q117:S117"/>
    <mergeCell ref="Q118:S118"/>
    <mergeCell ref="Q119:S119"/>
    <mergeCell ref="Q120:S120"/>
    <mergeCell ref="Q111:S111"/>
    <mergeCell ref="Q112:S112"/>
    <mergeCell ref="Q113:S113"/>
    <mergeCell ref="Q114:S114"/>
    <mergeCell ref="Q115:S115"/>
    <mergeCell ref="Q106:S106"/>
    <mergeCell ref="Q143:S143"/>
    <mergeCell ref="Q144:S144"/>
    <mergeCell ref="Q147:S147"/>
    <mergeCell ref="Q136:S136"/>
    <mergeCell ref="Q137:S137"/>
    <mergeCell ref="Q138:S138"/>
    <mergeCell ref="Q139:S139"/>
    <mergeCell ref="Q140:S140"/>
    <mergeCell ref="Q131:S131"/>
    <mergeCell ref="Q132:S132"/>
    <mergeCell ref="Q133:S133"/>
    <mergeCell ref="Q134:S134"/>
    <mergeCell ref="Q135:S135"/>
    <mergeCell ref="Q126:S126"/>
    <mergeCell ref="Q127:S127"/>
    <mergeCell ref="Q128:S128"/>
    <mergeCell ref="Q129:S129"/>
    <mergeCell ref="Q130:S130"/>
    <mergeCell ref="Q107:S107"/>
    <mergeCell ref="Q108:S108"/>
    <mergeCell ref="Q109:S109"/>
    <mergeCell ref="Q110:S110"/>
    <mergeCell ref="Q101:S101"/>
    <mergeCell ref="Q102:S102"/>
    <mergeCell ref="Q103:S103"/>
    <mergeCell ref="Q104:S104"/>
    <mergeCell ref="Q105:S105"/>
    <mergeCell ref="Q96:S96"/>
    <mergeCell ref="Q97:S97"/>
    <mergeCell ref="Q98:S98"/>
    <mergeCell ref="Q99:S99"/>
    <mergeCell ref="Q100:S100"/>
    <mergeCell ref="Q91:S91"/>
    <mergeCell ref="Q92:S92"/>
    <mergeCell ref="Q93:S93"/>
    <mergeCell ref="Q94:S94"/>
    <mergeCell ref="Q95:S95"/>
    <mergeCell ref="Q86:S86"/>
    <mergeCell ref="Q87:S87"/>
    <mergeCell ref="Q88:S88"/>
    <mergeCell ref="Q89:S89"/>
    <mergeCell ref="Q90:S90"/>
    <mergeCell ref="Q81:S81"/>
    <mergeCell ref="Q82:S82"/>
    <mergeCell ref="Q83:S83"/>
    <mergeCell ref="Q84:S84"/>
    <mergeCell ref="Q85:S85"/>
    <mergeCell ref="Q76:S76"/>
    <mergeCell ref="Q77:S77"/>
    <mergeCell ref="Q78:S78"/>
    <mergeCell ref="Q79:S79"/>
    <mergeCell ref="Q80:S80"/>
    <mergeCell ref="N143:P143"/>
    <mergeCell ref="N144:P144"/>
    <mergeCell ref="N126:P126"/>
    <mergeCell ref="N127:P127"/>
    <mergeCell ref="N118:P118"/>
    <mergeCell ref="N119:P119"/>
    <mergeCell ref="N120:P120"/>
    <mergeCell ref="N121:P121"/>
    <mergeCell ref="N122:P122"/>
    <mergeCell ref="N113:P113"/>
    <mergeCell ref="N114:P114"/>
    <mergeCell ref="N115:P115"/>
    <mergeCell ref="N116:P116"/>
    <mergeCell ref="N117:P117"/>
    <mergeCell ref="N108:P108"/>
    <mergeCell ref="N109:P109"/>
    <mergeCell ref="N110:P110"/>
    <mergeCell ref="N147:P147"/>
    <mergeCell ref="Q64:S64"/>
    <mergeCell ref="Q65:S65"/>
    <mergeCell ref="Q66:S66"/>
    <mergeCell ref="Q67:S67"/>
    <mergeCell ref="Q68:S68"/>
    <mergeCell ref="Q69:S69"/>
    <mergeCell ref="Q70:S70"/>
    <mergeCell ref="Q71:S71"/>
    <mergeCell ref="Q72:S72"/>
    <mergeCell ref="Q73:S73"/>
    <mergeCell ref="Q74:S74"/>
    <mergeCell ref="Q75:S75"/>
    <mergeCell ref="N138:P138"/>
    <mergeCell ref="N139:P139"/>
    <mergeCell ref="N140:P140"/>
    <mergeCell ref="N141:P141"/>
    <mergeCell ref="N142:P142"/>
    <mergeCell ref="N133:P133"/>
    <mergeCell ref="N134:P134"/>
    <mergeCell ref="N135:P135"/>
    <mergeCell ref="N136:P136"/>
    <mergeCell ref="N137:P137"/>
    <mergeCell ref="N128:P128"/>
    <mergeCell ref="N129:P129"/>
    <mergeCell ref="N130:P130"/>
    <mergeCell ref="N131:P131"/>
    <mergeCell ref="N132:P132"/>
    <mergeCell ref="N123:P123"/>
    <mergeCell ref="N124:P124"/>
    <mergeCell ref="N125:P125"/>
    <mergeCell ref="N84:P84"/>
    <mergeCell ref="N85:P85"/>
    <mergeCell ref="N86:P86"/>
    <mergeCell ref="N87:P87"/>
    <mergeCell ref="N78:P78"/>
    <mergeCell ref="N79:P79"/>
    <mergeCell ref="N80:P80"/>
    <mergeCell ref="N81:P81"/>
    <mergeCell ref="N82:P82"/>
    <mergeCell ref="N73:P73"/>
    <mergeCell ref="N74:P74"/>
    <mergeCell ref="N75:P75"/>
    <mergeCell ref="N76:P76"/>
    <mergeCell ref="N77:P77"/>
    <mergeCell ref="N111:P111"/>
    <mergeCell ref="N112:P112"/>
    <mergeCell ref="N103:P103"/>
    <mergeCell ref="N104:P104"/>
    <mergeCell ref="N105:P105"/>
    <mergeCell ref="N106:P106"/>
    <mergeCell ref="N107:P107"/>
    <mergeCell ref="N98:P98"/>
    <mergeCell ref="N99:P99"/>
    <mergeCell ref="N100:P100"/>
    <mergeCell ref="N101:P101"/>
    <mergeCell ref="N102:P102"/>
    <mergeCell ref="N93:P93"/>
    <mergeCell ref="N94:P94"/>
    <mergeCell ref="N95:P95"/>
    <mergeCell ref="N96:P96"/>
    <mergeCell ref="N97:P97"/>
    <mergeCell ref="N65:P65"/>
    <mergeCell ref="N66:P66"/>
    <mergeCell ref="N67:P67"/>
    <mergeCell ref="N68:P68"/>
    <mergeCell ref="K141:M141"/>
    <mergeCell ref="K142:M142"/>
    <mergeCell ref="K143:M143"/>
    <mergeCell ref="K144:M144"/>
    <mergeCell ref="K147:M147"/>
    <mergeCell ref="K136:M136"/>
    <mergeCell ref="K137:M137"/>
    <mergeCell ref="K138:M138"/>
    <mergeCell ref="K139:M139"/>
    <mergeCell ref="K140:M140"/>
    <mergeCell ref="K131:M131"/>
    <mergeCell ref="K132:M132"/>
    <mergeCell ref="K133:M133"/>
    <mergeCell ref="K134:M134"/>
    <mergeCell ref="K135:M135"/>
    <mergeCell ref="K126:M126"/>
    <mergeCell ref="K127:M127"/>
    <mergeCell ref="K128:M128"/>
    <mergeCell ref="K129:M129"/>
    <mergeCell ref="K130:M130"/>
    <mergeCell ref="K121:M121"/>
    <mergeCell ref="K122:M122"/>
    <mergeCell ref="N88:P88"/>
    <mergeCell ref="N89:P89"/>
    <mergeCell ref="N90:P90"/>
    <mergeCell ref="N91:P91"/>
    <mergeCell ref="N92:P92"/>
    <mergeCell ref="N83:P83"/>
    <mergeCell ref="K123:M123"/>
    <mergeCell ref="K124:M124"/>
    <mergeCell ref="K125:M125"/>
    <mergeCell ref="K116:M116"/>
    <mergeCell ref="K117:M117"/>
    <mergeCell ref="K118:M118"/>
    <mergeCell ref="K119:M119"/>
    <mergeCell ref="K120:M120"/>
    <mergeCell ref="K111:M111"/>
    <mergeCell ref="K112:M112"/>
    <mergeCell ref="K113:M113"/>
    <mergeCell ref="K114:M114"/>
    <mergeCell ref="K115:M115"/>
    <mergeCell ref="K106:M106"/>
    <mergeCell ref="K107:M107"/>
    <mergeCell ref="K108:M108"/>
    <mergeCell ref="K109:M109"/>
    <mergeCell ref="K110:M110"/>
    <mergeCell ref="K104:M104"/>
    <mergeCell ref="K105:M105"/>
    <mergeCell ref="K96:M96"/>
    <mergeCell ref="K97:M97"/>
    <mergeCell ref="K98:M98"/>
    <mergeCell ref="K99:M99"/>
    <mergeCell ref="K100:M100"/>
    <mergeCell ref="K91:M91"/>
    <mergeCell ref="K92:M92"/>
    <mergeCell ref="K93:M93"/>
    <mergeCell ref="K94:M94"/>
    <mergeCell ref="K95:M95"/>
    <mergeCell ref="K86:M86"/>
    <mergeCell ref="K87:M87"/>
    <mergeCell ref="K88:M88"/>
    <mergeCell ref="K89:M89"/>
    <mergeCell ref="K90:M90"/>
    <mergeCell ref="K84:M84"/>
    <mergeCell ref="K85:M85"/>
    <mergeCell ref="K76:M76"/>
    <mergeCell ref="K77:M77"/>
    <mergeCell ref="K78:M78"/>
    <mergeCell ref="K79:M79"/>
    <mergeCell ref="K80:M80"/>
    <mergeCell ref="H143:J143"/>
    <mergeCell ref="H144:J144"/>
    <mergeCell ref="H147:J147"/>
    <mergeCell ref="K64:M64"/>
    <mergeCell ref="K65:M65"/>
    <mergeCell ref="K66:M66"/>
    <mergeCell ref="K67:M67"/>
    <mergeCell ref="K68:M68"/>
    <mergeCell ref="K69:M69"/>
    <mergeCell ref="K70:M70"/>
    <mergeCell ref="K71:M71"/>
    <mergeCell ref="K72:M72"/>
    <mergeCell ref="K73:M73"/>
    <mergeCell ref="K74:M74"/>
    <mergeCell ref="K75:M75"/>
    <mergeCell ref="H138:J138"/>
    <mergeCell ref="H139:J139"/>
    <mergeCell ref="H140:J140"/>
    <mergeCell ref="H141:J141"/>
    <mergeCell ref="H142:J142"/>
    <mergeCell ref="H133:J133"/>
    <mergeCell ref="K101:M101"/>
    <mergeCell ref="K102:M102"/>
    <mergeCell ref="K103:M103"/>
    <mergeCell ref="H134:J134"/>
    <mergeCell ref="H135:J135"/>
    <mergeCell ref="H136:J136"/>
    <mergeCell ref="H137:J137"/>
    <mergeCell ref="H128:J128"/>
    <mergeCell ref="H129:J129"/>
    <mergeCell ref="H130:J130"/>
    <mergeCell ref="H131:J131"/>
    <mergeCell ref="H132:J132"/>
    <mergeCell ref="H123:J123"/>
    <mergeCell ref="H124:J124"/>
    <mergeCell ref="H125:J125"/>
    <mergeCell ref="H126:J126"/>
    <mergeCell ref="H127:J127"/>
    <mergeCell ref="H118:J118"/>
    <mergeCell ref="H119:J119"/>
    <mergeCell ref="H120:J120"/>
    <mergeCell ref="H121:J121"/>
    <mergeCell ref="H122:J122"/>
    <mergeCell ref="H113:J113"/>
    <mergeCell ref="H114:J114"/>
    <mergeCell ref="H115:J115"/>
    <mergeCell ref="H116:J116"/>
    <mergeCell ref="H117:J117"/>
    <mergeCell ref="H108:J108"/>
    <mergeCell ref="H109:J109"/>
    <mergeCell ref="H110:J110"/>
    <mergeCell ref="H111:J111"/>
    <mergeCell ref="H112:J112"/>
    <mergeCell ref="H103:J103"/>
    <mergeCell ref="H104:J104"/>
    <mergeCell ref="H105:J105"/>
    <mergeCell ref="H106:J106"/>
    <mergeCell ref="H107:J107"/>
    <mergeCell ref="H98:J98"/>
    <mergeCell ref="H99:J99"/>
    <mergeCell ref="H100:J100"/>
    <mergeCell ref="H101:J101"/>
    <mergeCell ref="H102:J102"/>
    <mergeCell ref="H93:J93"/>
    <mergeCell ref="H94:J94"/>
    <mergeCell ref="H95:J95"/>
    <mergeCell ref="H96:J96"/>
    <mergeCell ref="H97:J97"/>
    <mergeCell ref="H88:J88"/>
    <mergeCell ref="H89:J89"/>
    <mergeCell ref="H90:J90"/>
    <mergeCell ref="H91:J91"/>
    <mergeCell ref="H92:J92"/>
    <mergeCell ref="H83:J83"/>
    <mergeCell ref="H84:J84"/>
    <mergeCell ref="H85:J85"/>
    <mergeCell ref="H86:J86"/>
    <mergeCell ref="H87:J87"/>
    <mergeCell ref="H78:J78"/>
    <mergeCell ref="H79:J79"/>
    <mergeCell ref="H80:J80"/>
    <mergeCell ref="H81:J81"/>
    <mergeCell ref="H82:J82"/>
    <mergeCell ref="D147:F147"/>
    <mergeCell ref="H64:J64"/>
    <mergeCell ref="H65:J65"/>
    <mergeCell ref="H66:J66"/>
    <mergeCell ref="H67:J67"/>
    <mergeCell ref="H68:J68"/>
    <mergeCell ref="H69:J69"/>
    <mergeCell ref="H70:J70"/>
    <mergeCell ref="H71:J71"/>
    <mergeCell ref="H72:J72"/>
    <mergeCell ref="H73:J73"/>
    <mergeCell ref="H74:J74"/>
    <mergeCell ref="H75:J75"/>
    <mergeCell ref="H76:J76"/>
    <mergeCell ref="H77:J77"/>
    <mergeCell ref="D140:F140"/>
    <mergeCell ref="D141:F141"/>
    <mergeCell ref="D142:F142"/>
    <mergeCell ref="D143:F143"/>
    <mergeCell ref="D144:F144"/>
    <mergeCell ref="D135:F135"/>
    <mergeCell ref="D136:F136"/>
    <mergeCell ref="D137:F137"/>
    <mergeCell ref="D138:F138"/>
    <mergeCell ref="D139:F139"/>
    <mergeCell ref="D130:F130"/>
    <mergeCell ref="D131:F131"/>
    <mergeCell ref="D132:F132"/>
    <mergeCell ref="D133:F133"/>
    <mergeCell ref="D134:F134"/>
    <mergeCell ref="D125:F125"/>
    <mergeCell ref="D126:F126"/>
    <mergeCell ref="D127:F127"/>
    <mergeCell ref="D128:F128"/>
    <mergeCell ref="D129:F129"/>
    <mergeCell ref="D120:F120"/>
    <mergeCell ref="D121:F121"/>
    <mergeCell ref="D122:F122"/>
    <mergeCell ref="D123:F123"/>
    <mergeCell ref="D124:F124"/>
    <mergeCell ref="D115:F115"/>
    <mergeCell ref="D116:F116"/>
    <mergeCell ref="D117:F117"/>
    <mergeCell ref="D118:F118"/>
    <mergeCell ref="D119:F119"/>
    <mergeCell ref="D110:F110"/>
    <mergeCell ref="D111:F111"/>
    <mergeCell ref="D112:F112"/>
    <mergeCell ref="D113:F113"/>
    <mergeCell ref="D114:F114"/>
    <mergeCell ref="D78:F78"/>
    <mergeCell ref="D79:F79"/>
    <mergeCell ref="D71:F71"/>
    <mergeCell ref="D72:F72"/>
    <mergeCell ref="D73:F73"/>
    <mergeCell ref="D74:F74"/>
    <mergeCell ref="D105:F105"/>
    <mergeCell ref="D106:F106"/>
    <mergeCell ref="D107:F107"/>
    <mergeCell ref="D108:F108"/>
    <mergeCell ref="D109:F109"/>
    <mergeCell ref="D100:F100"/>
    <mergeCell ref="D101:F101"/>
    <mergeCell ref="D102:F102"/>
    <mergeCell ref="D103:F103"/>
    <mergeCell ref="D104:F104"/>
    <mergeCell ref="D95:F95"/>
    <mergeCell ref="D96:F96"/>
    <mergeCell ref="D97:F97"/>
    <mergeCell ref="D98:F98"/>
    <mergeCell ref="D99:F99"/>
    <mergeCell ref="D90:F90"/>
    <mergeCell ref="D91:F91"/>
    <mergeCell ref="D92:F92"/>
    <mergeCell ref="D93:F93"/>
    <mergeCell ref="D94:F94"/>
    <mergeCell ref="A142:C142"/>
    <mergeCell ref="A143:C143"/>
    <mergeCell ref="A144:C144"/>
    <mergeCell ref="A147:C147"/>
    <mergeCell ref="A148:C148"/>
    <mergeCell ref="A137:C137"/>
    <mergeCell ref="A138:C138"/>
    <mergeCell ref="A139:C139"/>
    <mergeCell ref="A140:C140"/>
    <mergeCell ref="A141:C141"/>
    <mergeCell ref="A132:C132"/>
    <mergeCell ref="A133:C133"/>
    <mergeCell ref="A134:C134"/>
    <mergeCell ref="A135:C135"/>
    <mergeCell ref="A136:C136"/>
    <mergeCell ref="T62:V63"/>
    <mergeCell ref="W62:Y63"/>
    <mergeCell ref="A114:C114"/>
    <mergeCell ref="A115:C115"/>
    <mergeCell ref="A116:C116"/>
    <mergeCell ref="A117:C117"/>
    <mergeCell ref="A118:C118"/>
    <mergeCell ref="A109:C109"/>
    <mergeCell ref="A110:C110"/>
    <mergeCell ref="A111:C111"/>
    <mergeCell ref="A112:C112"/>
    <mergeCell ref="A113:C113"/>
    <mergeCell ref="A104:C104"/>
    <mergeCell ref="A105:C105"/>
    <mergeCell ref="A106:C106"/>
    <mergeCell ref="A107:C107"/>
    <mergeCell ref="A108:C108"/>
    <mergeCell ref="A129:C129"/>
    <mergeCell ref="A130:C130"/>
    <mergeCell ref="A131:C131"/>
    <mergeCell ref="A62:C63"/>
    <mergeCell ref="D62:F63"/>
    <mergeCell ref="D61:J61"/>
    <mergeCell ref="D64:F64"/>
    <mergeCell ref="D65:F65"/>
    <mergeCell ref="D66:F66"/>
    <mergeCell ref="D67:F67"/>
    <mergeCell ref="D68:F68"/>
    <mergeCell ref="D69:F69"/>
    <mergeCell ref="D70:F70"/>
    <mergeCell ref="A124:C124"/>
    <mergeCell ref="A125:C125"/>
    <mergeCell ref="A126:C126"/>
    <mergeCell ref="A127:C127"/>
    <mergeCell ref="A128:C128"/>
    <mergeCell ref="A119:C119"/>
    <mergeCell ref="A120:C120"/>
    <mergeCell ref="A121:C121"/>
    <mergeCell ref="A122:C122"/>
    <mergeCell ref="A123:C123"/>
    <mergeCell ref="D85:F85"/>
    <mergeCell ref="D86:F86"/>
    <mergeCell ref="D87:F87"/>
    <mergeCell ref="D88:F88"/>
    <mergeCell ref="D89:F89"/>
    <mergeCell ref="D80:F80"/>
    <mergeCell ref="D81:F81"/>
    <mergeCell ref="D82:F82"/>
    <mergeCell ref="D83:F83"/>
    <mergeCell ref="K81:M81"/>
    <mergeCell ref="K82:M82"/>
    <mergeCell ref="K83:M83"/>
    <mergeCell ref="N69:P69"/>
    <mergeCell ref="N70:P70"/>
    <mergeCell ref="N71:P71"/>
    <mergeCell ref="N72:P72"/>
    <mergeCell ref="A99:C99"/>
    <mergeCell ref="A100:C100"/>
    <mergeCell ref="A101:C101"/>
    <mergeCell ref="A102:C102"/>
    <mergeCell ref="A103:C103"/>
    <mergeCell ref="A94:C94"/>
    <mergeCell ref="A95:C95"/>
    <mergeCell ref="A96:C96"/>
    <mergeCell ref="A97:C97"/>
    <mergeCell ref="A98:C98"/>
    <mergeCell ref="A89:C89"/>
    <mergeCell ref="A90:C90"/>
    <mergeCell ref="A91:C91"/>
    <mergeCell ref="A92:C92"/>
    <mergeCell ref="A93:C93"/>
    <mergeCell ref="A84:C84"/>
    <mergeCell ref="A85:C85"/>
    <mergeCell ref="A86:C86"/>
    <mergeCell ref="A87:C87"/>
    <mergeCell ref="A88:C88"/>
    <mergeCell ref="D84:F84"/>
    <mergeCell ref="D75:F75"/>
    <mergeCell ref="D76:F76"/>
    <mergeCell ref="D77:F77"/>
    <mergeCell ref="A79:C79"/>
    <mergeCell ref="A80:C80"/>
    <mergeCell ref="A81:C81"/>
    <mergeCell ref="A82:C82"/>
    <mergeCell ref="A83:C83"/>
    <mergeCell ref="A74:C74"/>
    <mergeCell ref="A75:C75"/>
    <mergeCell ref="A76:C76"/>
    <mergeCell ref="A77:C77"/>
    <mergeCell ref="A78:C78"/>
    <mergeCell ref="A70:C70"/>
    <mergeCell ref="A71:C71"/>
    <mergeCell ref="A72:C72"/>
    <mergeCell ref="A73:C73"/>
    <mergeCell ref="A65:C65"/>
    <mergeCell ref="A66:C66"/>
    <mergeCell ref="A67:C67"/>
    <mergeCell ref="A68:C68"/>
    <mergeCell ref="A69:C69"/>
    <mergeCell ref="A61:C61"/>
    <mergeCell ref="A64:C64"/>
    <mergeCell ref="R55:T55"/>
    <mergeCell ref="R56:T56"/>
    <mergeCell ref="P56:Q56"/>
    <mergeCell ref="B56:C56"/>
    <mergeCell ref="M19:O19"/>
    <mergeCell ref="M20:O20"/>
    <mergeCell ref="M21:O21"/>
    <mergeCell ref="M7:O7"/>
    <mergeCell ref="M8:O8"/>
    <mergeCell ref="M9:O9"/>
    <mergeCell ref="M10:O10"/>
    <mergeCell ref="M11:O11"/>
    <mergeCell ref="M28:O28"/>
    <mergeCell ref="M54:O54"/>
    <mergeCell ref="M55:O55"/>
    <mergeCell ref="M56:O56"/>
    <mergeCell ref="R26:T26"/>
    <mergeCell ref="R27:T27"/>
    <mergeCell ref="R18:T18"/>
    <mergeCell ref="R19:T19"/>
    <mergeCell ref="R20:T20"/>
    <mergeCell ref="R21:T21"/>
    <mergeCell ref="G62:G63"/>
    <mergeCell ref="H62:J63"/>
    <mergeCell ref="K62:M63"/>
    <mergeCell ref="N62:P63"/>
    <mergeCell ref="Q62:S63"/>
    <mergeCell ref="N64:P64"/>
    <mergeCell ref="R8:T8"/>
    <mergeCell ref="R9:T9"/>
    <mergeCell ref="R10:T10"/>
    <mergeCell ref="R11:T11"/>
    <mergeCell ref="M24:O24"/>
    <mergeCell ref="M25:O25"/>
    <mergeCell ref="M5:O6"/>
    <mergeCell ref="M16:O16"/>
    <mergeCell ref="M17:O17"/>
    <mergeCell ref="M18:O18"/>
    <mergeCell ref="R24:T24"/>
    <mergeCell ref="R25:T25"/>
    <mergeCell ref="P25:Q25"/>
    <mergeCell ref="P24:Q24"/>
    <mergeCell ref="M22:O22"/>
    <mergeCell ref="M23:O23"/>
    <mergeCell ref="M12:O12"/>
    <mergeCell ref="M13:O13"/>
    <mergeCell ref="M14:O14"/>
    <mergeCell ref="M15:O15"/>
    <mergeCell ref="P7:Q7"/>
    <mergeCell ref="P8:Q8"/>
    <mergeCell ref="P9:Q9"/>
    <mergeCell ref="P10:Q10"/>
    <mergeCell ref="P11:Q11"/>
    <mergeCell ref="P12:Q12"/>
    <mergeCell ref="H54:I54"/>
    <mergeCell ref="H18:I18"/>
    <mergeCell ref="H19:I19"/>
    <mergeCell ref="J39:K39"/>
    <mergeCell ref="J26:K26"/>
    <mergeCell ref="J27:K27"/>
    <mergeCell ref="J28:K28"/>
    <mergeCell ref="J54:K54"/>
    <mergeCell ref="J55:K55"/>
    <mergeCell ref="J56:K56"/>
    <mergeCell ref="J20:K20"/>
    <mergeCell ref="J21:K21"/>
    <mergeCell ref="J22:K22"/>
    <mergeCell ref="J23:K23"/>
    <mergeCell ref="J24:K24"/>
    <mergeCell ref="J25:K25"/>
    <mergeCell ref="J14:K14"/>
    <mergeCell ref="J15:K15"/>
    <mergeCell ref="J16:K16"/>
    <mergeCell ref="J17:K17"/>
    <mergeCell ref="J18:K18"/>
    <mergeCell ref="J19:K19"/>
    <mergeCell ref="H46:I46"/>
    <mergeCell ref="J46:K46"/>
    <mergeCell ref="P50:Q50"/>
    <mergeCell ref="M36:O36"/>
    <mergeCell ref="P36:Q36"/>
    <mergeCell ref="D28:F28"/>
    <mergeCell ref="D54:F54"/>
    <mergeCell ref="D55:F55"/>
    <mergeCell ref="D56:F56"/>
    <mergeCell ref="H15:I15"/>
    <mergeCell ref="H16:I16"/>
    <mergeCell ref="H17:I17"/>
    <mergeCell ref="D22:F22"/>
    <mergeCell ref="D23:F23"/>
    <mergeCell ref="D24:F24"/>
    <mergeCell ref="H20:I20"/>
    <mergeCell ref="H21:I21"/>
    <mergeCell ref="H22:I22"/>
    <mergeCell ref="H23:I23"/>
    <mergeCell ref="D15:F15"/>
    <mergeCell ref="D25:F25"/>
    <mergeCell ref="D26:F26"/>
    <mergeCell ref="D27:F27"/>
    <mergeCell ref="P29:Q29"/>
    <mergeCell ref="D16:F16"/>
    <mergeCell ref="D17:F17"/>
    <mergeCell ref="D18:F18"/>
    <mergeCell ref="D19:F19"/>
    <mergeCell ref="D20:F20"/>
    <mergeCell ref="H55:I55"/>
    <mergeCell ref="H56:I56"/>
    <mergeCell ref="H24:I24"/>
    <mergeCell ref="H25:I25"/>
    <mergeCell ref="H26:I26"/>
    <mergeCell ref="A1:X1"/>
    <mergeCell ref="D6:F6"/>
    <mergeCell ref="D5:I5"/>
    <mergeCell ref="H6:I6"/>
    <mergeCell ref="P6:Q6"/>
    <mergeCell ref="A5:A6"/>
    <mergeCell ref="L5:L6"/>
    <mergeCell ref="I2:J2"/>
    <mergeCell ref="K2:O2"/>
    <mergeCell ref="P2:Q2"/>
    <mergeCell ref="R2:T2"/>
    <mergeCell ref="A3:C3"/>
    <mergeCell ref="D3:X3"/>
    <mergeCell ref="A4:C4"/>
    <mergeCell ref="D4:I4"/>
    <mergeCell ref="W5:X6"/>
    <mergeCell ref="W7:X7"/>
    <mergeCell ref="A2:B2"/>
    <mergeCell ref="C2:D2"/>
    <mergeCell ref="B5:C6"/>
    <mergeCell ref="B7:C7"/>
    <mergeCell ref="F2:H2"/>
    <mergeCell ref="J4:O4"/>
    <mergeCell ref="P4:R4"/>
    <mergeCell ref="U2:W2"/>
    <mergeCell ref="H7:I7"/>
    <mergeCell ref="J5:K6"/>
    <mergeCell ref="J7:K7"/>
    <mergeCell ref="R6:T6"/>
    <mergeCell ref="R7:T7"/>
    <mergeCell ref="W13:X13"/>
    <mergeCell ref="U11:V11"/>
    <mergeCell ref="U12:V12"/>
    <mergeCell ref="U13:V13"/>
    <mergeCell ref="P5:V5"/>
    <mergeCell ref="P13:Q13"/>
    <mergeCell ref="D7:F7"/>
    <mergeCell ref="D8:F8"/>
    <mergeCell ref="D9:F9"/>
    <mergeCell ref="D10:F10"/>
    <mergeCell ref="D11:F11"/>
    <mergeCell ref="D12:F12"/>
    <mergeCell ref="D13:F13"/>
    <mergeCell ref="R12:T12"/>
    <mergeCell ref="R13:T13"/>
    <mergeCell ref="U6:V6"/>
    <mergeCell ref="U7:V7"/>
    <mergeCell ref="U8:V8"/>
    <mergeCell ref="U9:V9"/>
    <mergeCell ref="U10:V10"/>
    <mergeCell ref="H8:I8"/>
    <mergeCell ref="H9:I9"/>
    <mergeCell ref="H10:I10"/>
    <mergeCell ref="H11:I11"/>
    <mergeCell ref="H12:I12"/>
    <mergeCell ref="H13:I13"/>
    <mergeCell ref="J8:K8"/>
    <mergeCell ref="J9:K9"/>
    <mergeCell ref="J10:K10"/>
    <mergeCell ref="J11:K11"/>
    <mergeCell ref="J12:K12"/>
    <mergeCell ref="J13:K13"/>
    <mergeCell ref="D47:F47"/>
    <mergeCell ref="H47:I47"/>
    <mergeCell ref="J47:K47"/>
    <mergeCell ref="M47:O47"/>
    <mergeCell ref="P47:Q47"/>
    <mergeCell ref="R47:T47"/>
    <mergeCell ref="W47:X47"/>
    <mergeCell ref="D48:F48"/>
    <mergeCell ref="H48:I48"/>
    <mergeCell ref="J48:K48"/>
    <mergeCell ref="M48:O48"/>
    <mergeCell ref="P48:Q48"/>
    <mergeCell ref="R48:T48"/>
    <mergeCell ref="W48:X48"/>
    <mergeCell ref="D21:F21"/>
    <mergeCell ref="P26:Q26"/>
    <mergeCell ref="P27:Q27"/>
    <mergeCell ref="P28:Q28"/>
    <mergeCell ref="P21:Q21"/>
    <mergeCell ref="P22:Q22"/>
    <mergeCell ref="P23:Q23"/>
    <mergeCell ref="P41:Q41"/>
    <mergeCell ref="P45:Q45"/>
    <mergeCell ref="P42:Q42"/>
    <mergeCell ref="H27:I27"/>
    <mergeCell ref="H28:I28"/>
    <mergeCell ref="R22:T22"/>
    <mergeCell ref="R23:T23"/>
    <mergeCell ref="H42:I42"/>
    <mergeCell ref="R43:T43"/>
    <mergeCell ref="W43:X43"/>
    <mergeCell ref="J35:K35"/>
    <mergeCell ref="M35:O35"/>
    <mergeCell ref="P35:Q35"/>
    <mergeCell ref="R35:T35"/>
    <mergeCell ref="P39:Q39"/>
    <mergeCell ref="R39:T39"/>
    <mergeCell ref="W39:X39"/>
    <mergeCell ref="D40:F40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P19:Q19"/>
    <mergeCell ref="P20:Q20"/>
    <mergeCell ref="P14:Q14"/>
    <mergeCell ref="P15:Q15"/>
    <mergeCell ref="P16:Q16"/>
    <mergeCell ref="P17:Q17"/>
    <mergeCell ref="P18:Q18"/>
    <mergeCell ref="H14:I14"/>
    <mergeCell ref="D14:F14"/>
    <mergeCell ref="R14:T14"/>
    <mergeCell ref="R15:T15"/>
    <mergeCell ref="R16:T16"/>
    <mergeCell ref="R36:T36"/>
    <mergeCell ref="W27:X27"/>
    <mergeCell ref="W28:X28"/>
    <mergeCell ref="D42:F42"/>
    <mergeCell ref="J34:K34"/>
    <mergeCell ref="M34:O34"/>
    <mergeCell ref="P34:Q34"/>
    <mergeCell ref="R34:T34"/>
    <mergeCell ref="W34:X34"/>
    <mergeCell ref="U33:V33"/>
    <mergeCell ref="R42:T42"/>
    <mergeCell ref="W42:X42"/>
    <mergeCell ref="D43:F43"/>
    <mergeCell ref="H43:I43"/>
    <mergeCell ref="J43:K43"/>
    <mergeCell ref="M43:O43"/>
    <mergeCell ref="P43:Q43"/>
    <mergeCell ref="W56:X56"/>
    <mergeCell ref="D53:F53"/>
    <mergeCell ref="H53:I53"/>
    <mergeCell ref="J53:K53"/>
    <mergeCell ref="M53:O53"/>
    <mergeCell ref="P53:Q53"/>
    <mergeCell ref="R53:T53"/>
    <mergeCell ref="W53:X53"/>
    <mergeCell ref="P54:Q54"/>
    <mergeCell ref="P55:Q55"/>
    <mergeCell ref="J33:K33"/>
    <mergeCell ref="M33:O33"/>
    <mergeCell ref="P33:Q33"/>
    <mergeCell ref="R33:T33"/>
    <mergeCell ref="W33:X33"/>
    <mergeCell ref="D34:F34"/>
    <mergeCell ref="H34:I34"/>
    <mergeCell ref="R54:T54"/>
    <mergeCell ref="R50:T50"/>
    <mergeCell ref="W50:X50"/>
    <mergeCell ref="U50:V50"/>
    <mergeCell ref="J51:K51"/>
    <mergeCell ref="M51:O51"/>
    <mergeCell ref="P51:Q51"/>
    <mergeCell ref="R51:T51"/>
    <mergeCell ref="W51:X51"/>
    <mergeCell ref="H32:I32"/>
    <mergeCell ref="J32:K32"/>
    <mergeCell ref="M32:O32"/>
    <mergeCell ref="P32:Q32"/>
    <mergeCell ref="R32:T32"/>
    <mergeCell ref="P37:Q37"/>
    <mergeCell ref="R37:T37"/>
    <mergeCell ref="W37:X37"/>
    <mergeCell ref="H38:I38"/>
    <mergeCell ref="J38:K38"/>
    <mergeCell ref="M38:O38"/>
    <mergeCell ref="P38:Q38"/>
    <mergeCell ref="R38:T38"/>
    <mergeCell ref="W38:X38"/>
    <mergeCell ref="U37:V37"/>
    <mergeCell ref="M49:O49"/>
    <mergeCell ref="P49:Q49"/>
    <mergeCell ref="R49:T49"/>
    <mergeCell ref="W46:X46"/>
    <mergeCell ref="R41:T41"/>
    <mergeCell ref="W41:X41"/>
    <mergeCell ref="W40:X40"/>
    <mergeCell ref="U39:V39"/>
    <mergeCell ref="U40:V40"/>
    <mergeCell ref="D50:F50"/>
    <mergeCell ref="H50:I50"/>
    <mergeCell ref="J50:K50"/>
    <mergeCell ref="M50:O50"/>
    <mergeCell ref="M39:O39"/>
    <mergeCell ref="J37:K37"/>
    <mergeCell ref="M37:O37"/>
    <mergeCell ref="J29:K29"/>
    <mergeCell ref="M29:O29"/>
    <mergeCell ref="D41:F41"/>
    <mergeCell ref="H41:I41"/>
    <mergeCell ref="J42:K42"/>
    <mergeCell ref="M42:O42"/>
    <mergeCell ref="D45:F45"/>
    <mergeCell ref="D44:F44"/>
    <mergeCell ref="H44:I44"/>
    <mergeCell ref="J44:K44"/>
    <mergeCell ref="M44:O44"/>
    <mergeCell ref="D38:F38"/>
    <mergeCell ref="D46:F46"/>
    <mergeCell ref="M46:O46"/>
    <mergeCell ref="H45:I45"/>
    <mergeCell ref="J45:K45"/>
    <mergeCell ref="H40:I40"/>
    <mergeCell ref="J40:K40"/>
    <mergeCell ref="M40:O40"/>
    <mergeCell ref="D30:F30"/>
    <mergeCell ref="H30:I30"/>
    <mergeCell ref="J30:K30"/>
    <mergeCell ref="M30:O30"/>
    <mergeCell ref="H29:I29"/>
    <mergeCell ref="M41:O41"/>
    <mergeCell ref="U56:V56"/>
    <mergeCell ref="S4:U4"/>
    <mergeCell ref="V4:X4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8:C8"/>
    <mergeCell ref="B9:C9"/>
    <mergeCell ref="D52:F52"/>
    <mergeCell ref="H52:I52"/>
    <mergeCell ref="J52:K52"/>
    <mergeCell ref="M52:O52"/>
    <mergeCell ref="P52:Q52"/>
    <mergeCell ref="R52:T52"/>
    <mergeCell ref="W52:X52"/>
    <mergeCell ref="U51:V51"/>
    <mergeCell ref="U52:V52"/>
    <mergeCell ref="D51:F51"/>
    <mergeCell ref="H51:I51"/>
    <mergeCell ref="D49:F49"/>
    <mergeCell ref="H49:I49"/>
    <mergeCell ref="D39:F39"/>
    <mergeCell ref="H39:I39"/>
    <mergeCell ref="D37:F37"/>
    <mergeCell ref="H37:I37"/>
    <mergeCell ref="AA11:AB11"/>
    <mergeCell ref="AA12:AB12"/>
    <mergeCell ref="AA13:AB13"/>
    <mergeCell ref="AA14:AB14"/>
    <mergeCell ref="AA15:AB15"/>
    <mergeCell ref="AA18:AB18"/>
    <mergeCell ref="AA19:AB1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D35:F35"/>
    <mergeCell ref="J41:K41"/>
    <mergeCell ref="B10:C10"/>
    <mergeCell ref="D36:F36"/>
    <mergeCell ref="H36:I36"/>
    <mergeCell ref="J36:K36"/>
    <mergeCell ref="B26:C26"/>
    <mergeCell ref="B27:C27"/>
    <mergeCell ref="B28:C2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U23:V23"/>
    <mergeCell ref="R29:T29"/>
    <mergeCell ref="P30:Q30"/>
    <mergeCell ref="R30:T30"/>
    <mergeCell ref="J31:K31"/>
    <mergeCell ref="M31:O31"/>
    <mergeCell ref="P31:Q31"/>
    <mergeCell ref="R31:T31"/>
    <mergeCell ref="D32:F32"/>
    <mergeCell ref="R17:T17"/>
    <mergeCell ref="H35:I35"/>
    <mergeCell ref="D33:F33"/>
    <mergeCell ref="H33:I33"/>
    <mergeCell ref="D31:F31"/>
    <mergeCell ref="H31:I31"/>
    <mergeCell ref="D29:F29"/>
    <mergeCell ref="AA23:AB23"/>
    <mergeCell ref="AA24:AB24"/>
    <mergeCell ref="AB3:AO3"/>
    <mergeCell ref="AF4:AO4"/>
    <mergeCell ref="AF17:AI17"/>
    <mergeCell ref="AK16:AN16"/>
    <mergeCell ref="AA10:AB10"/>
    <mergeCell ref="Z6:Z7"/>
    <mergeCell ref="U14:V14"/>
    <mergeCell ref="Z25:AD25"/>
    <mergeCell ref="AC21:AD21"/>
    <mergeCell ref="AC22:AD22"/>
    <mergeCell ref="AC23:AD23"/>
    <mergeCell ref="AC24:AD24"/>
    <mergeCell ref="AA20:AB20"/>
    <mergeCell ref="W36:X36"/>
    <mergeCell ref="P40:Q40"/>
    <mergeCell ref="R40:T40"/>
    <mergeCell ref="W29:X29"/>
    <mergeCell ref="W30:X30"/>
    <mergeCell ref="W31:X31"/>
    <mergeCell ref="W8:X8"/>
    <mergeCell ref="W9:X9"/>
    <mergeCell ref="AA6:AB7"/>
    <mergeCell ref="AA8:AB8"/>
    <mergeCell ref="AA9:AB9"/>
    <mergeCell ref="AA21:AB21"/>
    <mergeCell ref="AA22:AB22"/>
    <mergeCell ref="W23:X23"/>
    <mergeCell ref="W24:X24"/>
    <mergeCell ref="W25:X25"/>
    <mergeCell ref="W26:X26"/>
    <mergeCell ref="M45:O45"/>
    <mergeCell ref="J49:K49"/>
    <mergeCell ref="P44:Q44"/>
    <mergeCell ref="R44:T44"/>
    <mergeCell ref="P46:Q46"/>
    <mergeCell ref="R46:T46"/>
    <mergeCell ref="M26:O26"/>
    <mergeCell ref="M27:O27"/>
    <mergeCell ref="R28:T28"/>
    <mergeCell ref="U53:V53"/>
    <mergeCell ref="U54:V54"/>
    <mergeCell ref="U55:V55"/>
    <mergeCell ref="U15:V15"/>
    <mergeCell ref="U16:V16"/>
    <mergeCell ref="U17:V17"/>
    <mergeCell ref="U18:V18"/>
    <mergeCell ref="U19:V19"/>
    <mergeCell ref="U20:V20"/>
    <mergeCell ref="U21:V21"/>
    <mergeCell ref="U22:V22"/>
    <mergeCell ref="U24:V24"/>
    <mergeCell ref="U25:V25"/>
    <mergeCell ref="U26:V26"/>
    <mergeCell ref="U27:V27"/>
    <mergeCell ref="U28:V28"/>
    <mergeCell ref="U29:V29"/>
    <mergeCell ref="U30:V30"/>
    <mergeCell ref="U31:V31"/>
    <mergeCell ref="R45:T45"/>
    <mergeCell ref="U47:V47"/>
    <mergeCell ref="U48:V48"/>
    <mergeCell ref="U49:V49"/>
    <mergeCell ref="W54:X54"/>
    <mergeCell ref="U35:V35"/>
    <mergeCell ref="U36:V36"/>
    <mergeCell ref="W35:X35"/>
    <mergeCell ref="W55:X55"/>
    <mergeCell ref="U34:V34"/>
    <mergeCell ref="U38:V38"/>
    <mergeCell ref="W32:X32"/>
    <mergeCell ref="U32:V32"/>
    <mergeCell ref="U41:V41"/>
    <mergeCell ref="U42:V42"/>
    <mergeCell ref="U43:V43"/>
    <mergeCell ref="U44:V44"/>
    <mergeCell ref="U45:V45"/>
    <mergeCell ref="U46:V46"/>
    <mergeCell ref="W49:X49"/>
    <mergeCell ref="W45:X45"/>
    <mergeCell ref="W44:X44"/>
    <mergeCell ref="W10:X10"/>
    <mergeCell ref="W11:X11"/>
    <mergeCell ref="W12:X12"/>
    <mergeCell ref="AE145:AF145"/>
    <mergeCell ref="AE146:AF146"/>
    <mergeCell ref="AG145:AH145"/>
    <mergeCell ref="AG146:AH146"/>
    <mergeCell ref="H145:J145"/>
    <mergeCell ref="H146:J146"/>
    <mergeCell ref="AN2:AO2"/>
    <mergeCell ref="AF6:AN8"/>
    <mergeCell ref="AF11:AN14"/>
    <mergeCell ref="AA26:AB26"/>
    <mergeCell ref="AA27:AB27"/>
    <mergeCell ref="AC26:AD26"/>
    <mergeCell ref="AC27:AD27"/>
    <mergeCell ref="AB4:AE4"/>
    <mergeCell ref="Z137:AA137"/>
    <mergeCell ref="Z136:AA136"/>
    <mergeCell ref="Z135:AA135"/>
    <mergeCell ref="Z134:AA134"/>
    <mergeCell ref="Z133:AA133"/>
    <mergeCell ref="AA41:AM44"/>
    <mergeCell ref="AA47:AM49"/>
    <mergeCell ref="AB114:AD114"/>
    <mergeCell ref="AB113:AD113"/>
    <mergeCell ref="AB112:AD112"/>
    <mergeCell ref="AB111:AD111"/>
    <mergeCell ref="AB110:AD110"/>
    <mergeCell ref="AB119:AD119"/>
    <mergeCell ref="AB118:AD118"/>
    <mergeCell ref="AB117:AD117"/>
    <mergeCell ref="Z1:AO1"/>
    <mergeCell ref="AB2:AC2"/>
    <mergeCell ref="AD2:AF2"/>
    <mergeCell ref="AH2:AL2"/>
    <mergeCell ref="AC6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8:AD18"/>
    <mergeCell ref="AC19:AD19"/>
    <mergeCell ref="AC20:AD20"/>
    <mergeCell ref="Z3:AA3"/>
    <mergeCell ref="Z4:AA4"/>
    <mergeCell ref="AA16:AB16"/>
    <mergeCell ref="AA17:AB17"/>
    <mergeCell ref="AC16:AD16"/>
    <mergeCell ref="AC17:AD17"/>
    <mergeCell ref="A145:C145"/>
    <mergeCell ref="A146:C146"/>
    <mergeCell ref="D145:F145"/>
    <mergeCell ref="D146:F146"/>
    <mergeCell ref="K145:M145"/>
    <mergeCell ref="K146:M146"/>
    <mergeCell ref="N145:P145"/>
    <mergeCell ref="N146:P146"/>
    <mergeCell ref="Q145:S145"/>
    <mergeCell ref="Q146:S146"/>
    <mergeCell ref="T145:V145"/>
    <mergeCell ref="T146:V146"/>
    <mergeCell ref="W145:Y145"/>
    <mergeCell ref="W146:Y146"/>
    <mergeCell ref="Z145:AA145"/>
    <mergeCell ref="Z146:AA146"/>
    <mergeCell ref="AB145:AD145"/>
    <mergeCell ref="AB146:AD146"/>
    <mergeCell ref="AE62:AF63"/>
    <mergeCell ref="AG62:AH63"/>
    <mergeCell ref="Z69:AA69"/>
    <mergeCell ref="Z70:AA70"/>
    <mergeCell ref="Z71:AA71"/>
    <mergeCell ref="Z72:AA72"/>
    <mergeCell ref="Z64:AA64"/>
    <mergeCell ref="Z65:AA65"/>
    <mergeCell ref="Z142:AA142"/>
    <mergeCell ref="Z141:AA141"/>
    <mergeCell ref="Z140:AA140"/>
    <mergeCell ref="Z139:AA139"/>
    <mergeCell ref="Z138:AA138"/>
    <mergeCell ref="AB74:AD74"/>
    <mergeCell ref="AB73:AD73"/>
    <mergeCell ref="AB72:AD72"/>
    <mergeCell ref="AB71:AD71"/>
    <mergeCell ref="AB70:AD70"/>
    <mergeCell ref="AB69:AD69"/>
    <mergeCell ref="AB68:AD68"/>
    <mergeCell ref="AB67:AD67"/>
    <mergeCell ref="AB66:AD66"/>
    <mergeCell ref="AB65:AD65"/>
    <mergeCell ref="AB64:AD64"/>
    <mergeCell ref="AB124:AD124"/>
    <mergeCell ref="AB123:AD123"/>
    <mergeCell ref="Z66:AA66"/>
    <mergeCell ref="Z67:AA67"/>
    <mergeCell ref="Z68:AA68"/>
    <mergeCell ref="Z88:AA88"/>
    <mergeCell ref="AB122:AD122"/>
    <mergeCell ref="AB121:AD121"/>
    <mergeCell ref="Z62:AA63"/>
    <mergeCell ref="AB62:AD63"/>
    <mergeCell ref="Z89:AA89"/>
    <mergeCell ref="Z90:AA90"/>
    <mergeCell ref="Z91:AA91"/>
    <mergeCell ref="Z92:AA92"/>
    <mergeCell ref="Z83:AA83"/>
    <mergeCell ref="Z84:AA84"/>
    <mergeCell ref="Z85:AA85"/>
    <mergeCell ref="Z86:AA86"/>
    <mergeCell ref="Z87:AA87"/>
    <mergeCell ref="Z78:AA78"/>
    <mergeCell ref="Z79:AA79"/>
    <mergeCell ref="Z80:AA80"/>
    <mergeCell ref="Z81:AA81"/>
    <mergeCell ref="Z82:AA82"/>
    <mergeCell ref="Z73:AA73"/>
    <mergeCell ref="Z74:AA74"/>
    <mergeCell ref="Z75:AA75"/>
    <mergeCell ref="Z76:AA76"/>
    <mergeCell ref="Z77:AA77"/>
    <mergeCell ref="AB75:AD75"/>
    <mergeCell ref="AB76:AD76"/>
    <mergeCell ref="AB77:AD77"/>
    <mergeCell ref="AB78:AD78"/>
    <mergeCell ref="AB79:AD79"/>
    <mergeCell ref="AB90:AD90"/>
    <mergeCell ref="AB91:AD91"/>
    <mergeCell ref="AB92:AD92"/>
  </mergeCells>
  <pageMargins left="0.7" right="0.7" top="0.75" bottom="0.75" header="0.3" footer="0.3"/>
  <pageSetup scale="99" pageOrder="overThenDown" orientation="portrait" verticalDpi="0" r:id="rId1"/>
  <headerFooter>
    <oddHeader>&amp;L&amp;"-,Bold"&amp;10&amp;USage-Grouse Habitat Assessment Framework&amp;"-,Regular"&amp;U
Line-Point Intercept Worksheet&amp;R&amp;"-,Bold"&amp;10Version 3</oddHeader>
    <oddFooter>&amp;L&amp;"-,Bold"&amp;10Printed &amp;D&amp;R&amp;"-,Bold"&amp;10Page &amp;P of &amp;N</oddFooter>
  </headerFooter>
  <rowBreaks count="1" manualBreakCount="1">
    <brk id="5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15</xdr:col>
                    <xdr:colOff>22860</xdr:colOff>
                    <xdr:row>3</xdr:row>
                    <xdr:rowOff>0</xdr:rowOff>
                  </from>
                  <to>
                    <xdr:col>16</xdr:col>
                    <xdr:colOff>83820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16</xdr:col>
                    <xdr:colOff>228600</xdr:colOff>
                    <xdr:row>3</xdr:row>
                    <xdr:rowOff>0</xdr:rowOff>
                  </from>
                  <to>
                    <xdr:col>17</xdr:col>
                    <xdr:colOff>182880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21</xdr:col>
                    <xdr:colOff>76200</xdr:colOff>
                    <xdr:row>3</xdr:row>
                    <xdr:rowOff>0</xdr:rowOff>
                  </from>
                  <to>
                    <xdr:col>21</xdr:col>
                    <xdr:colOff>365760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22</xdr:col>
                    <xdr:colOff>121920</xdr:colOff>
                    <xdr:row>3</xdr:row>
                    <xdr:rowOff>0</xdr:rowOff>
                  </from>
                  <to>
                    <xdr:col>23</xdr:col>
                    <xdr:colOff>190500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U99"/>
  <sheetViews>
    <sheetView view="pageLayout" zoomScaleNormal="100" workbookViewId="0">
      <selection activeCell="F4" sqref="F4"/>
    </sheetView>
  </sheetViews>
  <sheetFormatPr defaultRowHeight="14.4" x14ac:dyDescent="0.3"/>
  <cols>
    <col min="1" max="1" width="10.44140625" customWidth="1"/>
    <col min="2" max="3" width="9" customWidth="1"/>
    <col min="4" max="4" width="16.6640625" customWidth="1"/>
    <col min="5" max="5" width="7.33203125" customWidth="1"/>
    <col min="6" max="6" width="17" style="59" customWidth="1"/>
    <col min="7" max="7" width="8.88671875" customWidth="1"/>
    <col min="8" max="8" width="4.109375" customWidth="1"/>
    <col min="9" max="9" width="1.33203125" customWidth="1"/>
    <col min="10" max="10" width="3.6640625" customWidth="1"/>
    <col min="11" max="11" width="10.44140625" customWidth="1"/>
    <col min="12" max="12" width="8" customWidth="1"/>
    <col min="13" max="13" width="8.109375" customWidth="1"/>
  </cols>
  <sheetData>
    <row r="1" spans="1:47" ht="18.75" customHeight="1" x14ac:dyDescent="0.25">
      <c r="A1" s="431" t="s">
        <v>179</v>
      </c>
      <c r="B1" s="431"/>
      <c r="C1" s="431"/>
      <c r="D1" s="431"/>
      <c r="E1" s="431"/>
      <c r="F1" s="431"/>
      <c r="G1" s="431"/>
      <c r="H1" s="431"/>
      <c r="J1" s="241"/>
      <c r="K1" s="241"/>
      <c r="L1" s="240"/>
      <c r="M1" s="240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</row>
    <row r="2" spans="1:47" ht="15" customHeight="1" x14ac:dyDescent="0.3">
      <c r="A2" s="74" t="s">
        <v>38</v>
      </c>
      <c r="B2" s="123">
        <f>PlotMetadata!J3</f>
        <v>0</v>
      </c>
      <c r="C2" s="74" t="s">
        <v>1</v>
      </c>
      <c r="D2" s="87">
        <f>PlotMetadata!B2</f>
        <v>0</v>
      </c>
      <c r="E2" s="74" t="s">
        <v>2</v>
      </c>
      <c r="F2" s="124">
        <f>PlotMetadata!B3</f>
        <v>0</v>
      </c>
      <c r="G2" s="77" t="s">
        <v>39</v>
      </c>
      <c r="H2" s="229">
        <f>PtCover!R2</f>
        <v>0</v>
      </c>
      <c r="J2" s="432" t="s">
        <v>280</v>
      </c>
      <c r="K2" s="432"/>
      <c r="L2" s="432"/>
      <c r="M2" s="432"/>
    </row>
    <row r="3" spans="1:47" ht="15" thickBot="1" x14ac:dyDescent="0.35">
      <c r="A3" s="70" t="s">
        <v>3</v>
      </c>
      <c r="B3" s="437">
        <f>PlotMetadata!C4</f>
        <v>0</v>
      </c>
      <c r="C3" s="437"/>
      <c r="D3" s="437"/>
      <c r="E3" s="437"/>
      <c r="F3" s="437"/>
      <c r="G3" s="437"/>
      <c r="H3" s="438"/>
      <c r="J3" s="432"/>
      <c r="K3" s="432"/>
      <c r="L3" s="432"/>
      <c r="M3" s="432"/>
    </row>
    <row r="4" spans="1:47" ht="15.75" thickBot="1" x14ac:dyDescent="0.3">
      <c r="A4" s="70" t="s">
        <v>32</v>
      </c>
      <c r="B4" s="351" t="b">
        <f>IF($H$2=1, PlotMetadata!$B$9, IF($H$2=2, PlotMetadata!$B$10, IF($H$2=3, PlotMetadata!$B$11)))</f>
        <v>0</v>
      </c>
      <c r="C4" s="351"/>
      <c r="D4" s="351"/>
      <c r="E4" s="351"/>
      <c r="F4" s="71" t="s">
        <v>326</v>
      </c>
      <c r="G4" s="435"/>
      <c r="H4" s="436"/>
      <c r="K4" s="125" t="s">
        <v>79</v>
      </c>
      <c r="L4" s="126" t="s">
        <v>160</v>
      </c>
      <c r="M4" s="127" t="s">
        <v>183</v>
      </c>
    </row>
    <row r="5" spans="1:47" ht="14.85" customHeight="1" x14ac:dyDescent="0.3">
      <c r="A5" s="135" t="s">
        <v>79</v>
      </c>
      <c r="B5" s="135" t="s">
        <v>10</v>
      </c>
      <c r="C5" s="135" t="s">
        <v>180</v>
      </c>
      <c r="D5" s="135" t="s">
        <v>181</v>
      </c>
      <c r="E5" s="433" t="s">
        <v>182</v>
      </c>
      <c r="F5" s="433"/>
      <c r="G5" s="433"/>
      <c r="H5" s="433"/>
      <c r="J5" s="428" t="s">
        <v>198</v>
      </c>
      <c r="K5" s="136" t="s">
        <v>141</v>
      </c>
      <c r="L5" s="142">
        <f t="shared" ref="L5:L31" si="0">SUMIF($A$6:$A$99, K5, $D$6:$D$99)</f>
        <v>0</v>
      </c>
      <c r="M5" s="143">
        <f>L5/5000</f>
        <v>0</v>
      </c>
    </row>
    <row r="6" spans="1:47" ht="14.85" customHeight="1" x14ac:dyDescent="0.3">
      <c r="A6" s="132"/>
      <c r="B6" s="132"/>
      <c r="C6" s="132"/>
      <c r="D6" s="119">
        <f>ABS(C6-B6)</f>
        <v>0</v>
      </c>
      <c r="E6" s="434"/>
      <c r="F6" s="434"/>
      <c r="G6" s="434"/>
      <c r="H6" s="434"/>
      <c r="J6" s="429"/>
      <c r="K6" s="137" t="s">
        <v>184</v>
      </c>
      <c r="L6" s="144">
        <f t="shared" si="0"/>
        <v>0</v>
      </c>
      <c r="M6" s="145">
        <f>L6/5000</f>
        <v>0</v>
      </c>
    </row>
    <row r="7" spans="1:47" ht="14.85" customHeight="1" x14ac:dyDescent="0.3">
      <c r="A7" s="133"/>
      <c r="B7" s="133"/>
      <c r="C7" s="133"/>
      <c r="D7" s="115">
        <f t="shared" ref="D7:D70" si="1">ABS(C7-B7)</f>
        <v>0</v>
      </c>
      <c r="E7" s="427"/>
      <c r="F7" s="427"/>
      <c r="G7" s="427"/>
      <c r="H7" s="427"/>
      <c r="J7" s="429"/>
      <c r="K7" s="137" t="s">
        <v>185</v>
      </c>
      <c r="L7" s="144">
        <f t="shared" si="0"/>
        <v>0</v>
      </c>
      <c r="M7" s="145">
        <f t="shared" ref="M7:M31" si="2">L7/5000</f>
        <v>0</v>
      </c>
    </row>
    <row r="8" spans="1:47" ht="14.85" customHeight="1" x14ac:dyDescent="0.3">
      <c r="A8" s="133"/>
      <c r="B8" s="133"/>
      <c r="C8" s="133"/>
      <c r="D8" s="115">
        <f t="shared" si="1"/>
        <v>0</v>
      </c>
      <c r="E8" s="427"/>
      <c r="F8" s="427"/>
      <c r="G8" s="427"/>
      <c r="H8" s="427"/>
      <c r="J8" s="429"/>
      <c r="K8" s="137" t="s">
        <v>186</v>
      </c>
      <c r="L8" s="144">
        <f t="shared" si="0"/>
        <v>0</v>
      </c>
      <c r="M8" s="145">
        <f t="shared" si="2"/>
        <v>0</v>
      </c>
    </row>
    <row r="9" spans="1:47" ht="14.85" customHeight="1" x14ac:dyDescent="0.3">
      <c r="A9" s="133"/>
      <c r="B9" s="133"/>
      <c r="C9" s="133"/>
      <c r="D9" s="115">
        <f t="shared" si="1"/>
        <v>0</v>
      </c>
      <c r="E9" s="427"/>
      <c r="F9" s="427"/>
      <c r="G9" s="427"/>
      <c r="H9" s="427"/>
      <c r="J9" s="429"/>
      <c r="K9" s="137" t="s">
        <v>187</v>
      </c>
      <c r="L9" s="144">
        <f t="shared" si="0"/>
        <v>0</v>
      </c>
      <c r="M9" s="145">
        <f t="shared" si="2"/>
        <v>0</v>
      </c>
    </row>
    <row r="10" spans="1:47" ht="14.85" customHeight="1" x14ac:dyDescent="0.3">
      <c r="A10" s="133"/>
      <c r="B10" s="133"/>
      <c r="C10" s="133"/>
      <c r="D10" s="115">
        <f t="shared" si="1"/>
        <v>0</v>
      </c>
      <c r="E10" s="427"/>
      <c r="F10" s="427"/>
      <c r="G10" s="427"/>
      <c r="H10" s="427"/>
      <c r="J10" s="429"/>
      <c r="K10" s="137" t="s">
        <v>138</v>
      </c>
      <c r="L10" s="144">
        <f t="shared" si="0"/>
        <v>0</v>
      </c>
      <c r="M10" s="145">
        <f t="shared" si="2"/>
        <v>0</v>
      </c>
    </row>
    <row r="11" spans="1:47" ht="14.85" customHeight="1" x14ac:dyDescent="0.3">
      <c r="A11" s="133"/>
      <c r="B11" s="133"/>
      <c r="C11" s="133"/>
      <c r="D11" s="115">
        <f t="shared" si="1"/>
        <v>0</v>
      </c>
      <c r="E11" s="427"/>
      <c r="F11" s="427"/>
      <c r="G11" s="427"/>
      <c r="H11" s="427"/>
      <c r="J11" s="429"/>
      <c r="K11" s="137" t="s">
        <v>139</v>
      </c>
      <c r="L11" s="144">
        <f t="shared" si="0"/>
        <v>0</v>
      </c>
      <c r="M11" s="145">
        <f t="shared" si="2"/>
        <v>0</v>
      </c>
    </row>
    <row r="12" spans="1:47" ht="14.85" customHeight="1" x14ac:dyDescent="0.3">
      <c r="A12" s="133"/>
      <c r="B12" s="133"/>
      <c r="C12" s="133"/>
      <c r="D12" s="115">
        <f t="shared" si="1"/>
        <v>0</v>
      </c>
      <c r="E12" s="427"/>
      <c r="F12" s="427"/>
      <c r="G12" s="427"/>
      <c r="H12" s="427"/>
      <c r="J12" s="429"/>
      <c r="K12" s="137" t="s">
        <v>137</v>
      </c>
      <c r="L12" s="144">
        <f t="shared" si="0"/>
        <v>0</v>
      </c>
      <c r="M12" s="145">
        <f t="shared" si="2"/>
        <v>0</v>
      </c>
    </row>
    <row r="13" spans="1:47" s="59" customFormat="1" ht="14.85" customHeight="1" x14ac:dyDescent="0.3">
      <c r="A13" s="133"/>
      <c r="B13" s="133"/>
      <c r="C13" s="133"/>
      <c r="D13" s="115">
        <f t="shared" si="1"/>
        <v>0</v>
      </c>
      <c r="E13" s="427"/>
      <c r="F13" s="427"/>
      <c r="G13" s="427"/>
      <c r="H13" s="427"/>
      <c r="J13" s="429"/>
      <c r="K13" s="137" t="s">
        <v>188</v>
      </c>
      <c r="L13" s="144">
        <f t="shared" si="0"/>
        <v>0</v>
      </c>
      <c r="M13" s="145">
        <f t="shared" si="2"/>
        <v>0</v>
      </c>
    </row>
    <row r="14" spans="1:47" s="59" customFormat="1" ht="14.85" customHeight="1" x14ac:dyDescent="0.3">
      <c r="A14" s="133"/>
      <c r="B14" s="133"/>
      <c r="C14" s="133"/>
      <c r="D14" s="115">
        <f t="shared" si="1"/>
        <v>0</v>
      </c>
      <c r="E14" s="427"/>
      <c r="F14" s="427"/>
      <c r="G14" s="427"/>
      <c r="H14" s="427"/>
      <c r="J14" s="429"/>
      <c r="K14" s="137" t="s">
        <v>142</v>
      </c>
      <c r="L14" s="144">
        <f t="shared" si="0"/>
        <v>0</v>
      </c>
      <c r="M14" s="145">
        <f t="shared" si="2"/>
        <v>0</v>
      </c>
    </row>
    <row r="15" spans="1:47" s="59" customFormat="1" ht="14.85" customHeight="1" x14ac:dyDescent="0.3">
      <c r="A15" s="133"/>
      <c r="B15" s="133"/>
      <c r="C15" s="133"/>
      <c r="D15" s="115">
        <f t="shared" si="1"/>
        <v>0</v>
      </c>
      <c r="E15" s="427"/>
      <c r="F15" s="427"/>
      <c r="G15" s="427"/>
      <c r="H15" s="427"/>
      <c r="J15" s="429"/>
      <c r="K15" s="137"/>
      <c r="L15" s="144">
        <f t="shared" si="0"/>
        <v>0</v>
      </c>
      <c r="M15" s="145">
        <f t="shared" si="2"/>
        <v>0</v>
      </c>
    </row>
    <row r="16" spans="1:47" s="59" customFormat="1" ht="14.85" customHeight="1" x14ac:dyDescent="0.3">
      <c r="A16" s="133"/>
      <c r="B16" s="133"/>
      <c r="C16" s="133"/>
      <c r="D16" s="115">
        <f t="shared" si="1"/>
        <v>0</v>
      </c>
      <c r="E16" s="427"/>
      <c r="F16" s="427"/>
      <c r="G16" s="427"/>
      <c r="H16" s="427"/>
      <c r="J16" s="429"/>
      <c r="K16" s="137"/>
      <c r="L16" s="144">
        <f t="shared" si="0"/>
        <v>0</v>
      </c>
      <c r="M16" s="145">
        <f t="shared" si="2"/>
        <v>0</v>
      </c>
    </row>
    <row r="17" spans="1:13" s="59" customFormat="1" ht="14.85" customHeight="1" x14ac:dyDescent="0.3">
      <c r="A17" s="133"/>
      <c r="B17" s="133"/>
      <c r="C17" s="133"/>
      <c r="D17" s="115">
        <f t="shared" si="1"/>
        <v>0</v>
      </c>
      <c r="E17" s="427"/>
      <c r="F17" s="427"/>
      <c r="G17" s="427"/>
      <c r="H17" s="427"/>
      <c r="J17" s="429"/>
      <c r="K17" s="137"/>
      <c r="L17" s="144">
        <f t="shared" si="0"/>
        <v>0</v>
      </c>
      <c r="M17" s="145">
        <f t="shared" si="2"/>
        <v>0</v>
      </c>
    </row>
    <row r="18" spans="1:13" ht="14.85" customHeight="1" x14ac:dyDescent="0.3">
      <c r="A18" s="133"/>
      <c r="B18" s="133"/>
      <c r="C18" s="133"/>
      <c r="D18" s="115">
        <f t="shared" si="1"/>
        <v>0</v>
      </c>
      <c r="E18" s="427"/>
      <c r="F18" s="427"/>
      <c r="G18" s="427"/>
      <c r="H18" s="427"/>
      <c r="J18" s="429"/>
      <c r="K18" s="137"/>
      <c r="L18" s="144">
        <f t="shared" si="0"/>
        <v>0</v>
      </c>
      <c r="M18" s="145">
        <f t="shared" si="2"/>
        <v>0</v>
      </c>
    </row>
    <row r="19" spans="1:13" ht="14.85" customHeight="1" thickBot="1" x14ac:dyDescent="0.35">
      <c r="A19" s="133"/>
      <c r="B19" s="133"/>
      <c r="C19" s="133"/>
      <c r="D19" s="115">
        <f t="shared" si="1"/>
        <v>0</v>
      </c>
      <c r="E19" s="427"/>
      <c r="F19" s="427"/>
      <c r="G19" s="427"/>
      <c r="H19" s="427"/>
      <c r="J19" s="430"/>
      <c r="K19" s="138"/>
      <c r="L19" s="144">
        <f t="shared" si="0"/>
        <v>0</v>
      </c>
      <c r="M19" s="145">
        <f t="shared" si="2"/>
        <v>0</v>
      </c>
    </row>
    <row r="20" spans="1:13" ht="14.85" customHeight="1" x14ac:dyDescent="0.3">
      <c r="A20" s="133"/>
      <c r="B20" s="133"/>
      <c r="C20" s="133"/>
      <c r="D20" s="115">
        <f t="shared" si="1"/>
        <v>0</v>
      </c>
      <c r="E20" s="427"/>
      <c r="F20" s="427"/>
      <c r="G20" s="427"/>
      <c r="H20" s="427"/>
      <c r="J20" s="428" t="s">
        <v>199</v>
      </c>
      <c r="K20" s="136" t="s">
        <v>145</v>
      </c>
      <c r="L20" s="142">
        <f t="shared" si="0"/>
        <v>0</v>
      </c>
      <c r="M20" s="143">
        <f t="shared" si="2"/>
        <v>0</v>
      </c>
    </row>
    <row r="21" spans="1:13" ht="14.85" customHeight="1" x14ac:dyDescent="0.3">
      <c r="A21" s="133"/>
      <c r="B21" s="133"/>
      <c r="C21" s="133"/>
      <c r="D21" s="115">
        <f t="shared" si="1"/>
        <v>0</v>
      </c>
      <c r="E21" s="427"/>
      <c r="F21" s="427"/>
      <c r="G21" s="427"/>
      <c r="H21" s="427"/>
      <c r="J21" s="429"/>
      <c r="K21" s="137" t="s">
        <v>189</v>
      </c>
      <c r="L21" s="144">
        <f t="shared" si="0"/>
        <v>0</v>
      </c>
      <c r="M21" s="145">
        <f t="shared" si="2"/>
        <v>0</v>
      </c>
    </row>
    <row r="22" spans="1:13" ht="14.85" customHeight="1" x14ac:dyDescent="0.3">
      <c r="A22" s="133"/>
      <c r="B22" s="133"/>
      <c r="C22" s="133"/>
      <c r="D22" s="115">
        <f t="shared" si="1"/>
        <v>0</v>
      </c>
      <c r="E22" s="427"/>
      <c r="F22" s="427"/>
      <c r="G22" s="427"/>
      <c r="H22" s="427"/>
      <c r="J22" s="429"/>
      <c r="K22" s="137" t="s">
        <v>190</v>
      </c>
      <c r="L22" s="144">
        <f t="shared" si="0"/>
        <v>0</v>
      </c>
      <c r="M22" s="145">
        <f t="shared" si="2"/>
        <v>0</v>
      </c>
    </row>
    <row r="23" spans="1:13" s="59" customFormat="1" ht="14.85" customHeight="1" x14ac:dyDescent="0.3">
      <c r="A23" s="133"/>
      <c r="B23" s="133"/>
      <c r="C23" s="133"/>
      <c r="D23" s="115">
        <f t="shared" si="1"/>
        <v>0</v>
      </c>
      <c r="E23" s="427"/>
      <c r="F23" s="427"/>
      <c r="G23" s="427"/>
      <c r="H23" s="427"/>
      <c r="J23" s="429"/>
      <c r="K23" s="137" t="s">
        <v>191</v>
      </c>
      <c r="L23" s="144">
        <f t="shared" si="0"/>
        <v>0</v>
      </c>
      <c r="M23" s="145">
        <f t="shared" si="2"/>
        <v>0</v>
      </c>
    </row>
    <row r="24" spans="1:13" s="59" customFormat="1" ht="14.85" customHeight="1" x14ac:dyDescent="0.3">
      <c r="A24" s="133"/>
      <c r="B24" s="133"/>
      <c r="C24" s="133"/>
      <c r="D24" s="115">
        <f t="shared" si="1"/>
        <v>0</v>
      </c>
      <c r="E24" s="427"/>
      <c r="F24" s="427"/>
      <c r="G24" s="427"/>
      <c r="H24" s="427"/>
      <c r="J24" s="429"/>
      <c r="K24" s="137" t="s">
        <v>192</v>
      </c>
      <c r="L24" s="144">
        <f t="shared" si="0"/>
        <v>0</v>
      </c>
      <c r="M24" s="145">
        <f t="shared" si="2"/>
        <v>0</v>
      </c>
    </row>
    <row r="25" spans="1:13" s="59" customFormat="1" ht="14.85" customHeight="1" x14ac:dyDescent="0.3">
      <c r="A25" s="133"/>
      <c r="B25" s="133"/>
      <c r="C25" s="133"/>
      <c r="D25" s="115">
        <f t="shared" si="1"/>
        <v>0</v>
      </c>
      <c r="E25" s="427"/>
      <c r="F25" s="427"/>
      <c r="G25" s="427"/>
      <c r="H25" s="427"/>
      <c r="J25" s="429"/>
      <c r="K25" s="137" t="s">
        <v>193</v>
      </c>
      <c r="L25" s="144">
        <f t="shared" si="0"/>
        <v>0</v>
      </c>
      <c r="M25" s="145">
        <f t="shared" si="2"/>
        <v>0</v>
      </c>
    </row>
    <row r="26" spans="1:13" s="59" customFormat="1" ht="14.85" customHeight="1" x14ac:dyDescent="0.3">
      <c r="A26" s="133"/>
      <c r="B26" s="133"/>
      <c r="C26" s="133"/>
      <c r="D26" s="115">
        <f t="shared" si="1"/>
        <v>0</v>
      </c>
      <c r="E26" s="427"/>
      <c r="F26" s="427"/>
      <c r="G26" s="427"/>
      <c r="H26" s="427"/>
      <c r="J26" s="429"/>
      <c r="K26" s="137" t="s">
        <v>194</v>
      </c>
      <c r="L26" s="144">
        <f t="shared" si="0"/>
        <v>0</v>
      </c>
      <c r="M26" s="145">
        <f t="shared" si="2"/>
        <v>0</v>
      </c>
    </row>
    <row r="27" spans="1:13" s="59" customFormat="1" ht="14.85" customHeight="1" x14ac:dyDescent="0.3">
      <c r="A27" s="133"/>
      <c r="B27" s="133"/>
      <c r="C27" s="133"/>
      <c r="D27" s="115">
        <f t="shared" si="1"/>
        <v>0</v>
      </c>
      <c r="E27" s="427"/>
      <c r="F27" s="427"/>
      <c r="G27" s="427"/>
      <c r="H27" s="427"/>
      <c r="J27" s="429"/>
      <c r="K27" s="137"/>
      <c r="L27" s="144">
        <f t="shared" si="0"/>
        <v>0</v>
      </c>
      <c r="M27" s="145">
        <f t="shared" si="2"/>
        <v>0</v>
      </c>
    </row>
    <row r="28" spans="1:13" ht="14.85" customHeight="1" x14ac:dyDescent="0.3">
      <c r="A28" s="133"/>
      <c r="B28" s="133"/>
      <c r="C28" s="133"/>
      <c r="D28" s="115">
        <f t="shared" si="1"/>
        <v>0</v>
      </c>
      <c r="E28" s="427"/>
      <c r="F28" s="427"/>
      <c r="G28" s="427"/>
      <c r="H28" s="427"/>
      <c r="J28" s="429"/>
      <c r="K28" s="137"/>
      <c r="L28" s="144">
        <f t="shared" si="0"/>
        <v>0</v>
      </c>
      <c r="M28" s="145">
        <f t="shared" si="2"/>
        <v>0</v>
      </c>
    </row>
    <row r="29" spans="1:13" ht="14.85" customHeight="1" x14ac:dyDescent="0.3">
      <c r="A29" s="133"/>
      <c r="B29" s="133"/>
      <c r="C29" s="133"/>
      <c r="D29" s="115">
        <f t="shared" si="1"/>
        <v>0</v>
      </c>
      <c r="E29" s="427"/>
      <c r="F29" s="427"/>
      <c r="G29" s="427"/>
      <c r="H29" s="427"/>
      <c r="J29" s="429"/>
      <c r="K29" s="137"/>
      <c r="L29" s="144">
        <f t="shared" si="0"/>
        <v>0</v>
      </c>
      <c r="M29" s="145">
        <f t="shared" si="2"/>
        <v>0</v>
      </c>
    </row>
    <row r="30" spans="1:13" ht="14.85" customHeight="1" x14ac:dyDescent="0.3">
      <c r="A30" s="133"/>
      <c r="B30" s="133"/>
      <c r="C30" s="133"/>
      <c r="D30" s="115">
        <f t="shared" si="1"/>
        <v>0</v>
      </c>
      <c r="E30" s="427"/>
      <c r="F30" s="427"/>
      <c r="G30" s="427"/>
      <c r="H30" s="427"/>
      <c r="J30" s="429"/>
      <c r="K30" s="137"/>
      <c r="L30" s="144">
        <f t="shared" si="0"/>
        <v>0</v>
      </c>
      <c r="M30" s="145">
        <f t="shared" si="2"/>
        <v>0</v>
      </c>
    </row>
    <row r="31" spans="1:13" ht="14.85" customHeight="1" thickBot="1" x14ac:dyDescent="0.35">
      <c r="A31" s="133"/>
      <c r="B31" s="133"/>
      <c r="C31" s="133"/>
      <c r="D31" s="115">
        <f t="shared" si="1"/>
        <v>0</v>
      </c>
      <c r="E31" s="427"/>
      <c r="F31" s="427"/>
      <c r="G31" s="427"/>
      <c r="H31" s="427"/>
      <c r="J31" s="430"/>
      <c r="K31" s="138"/>
      <c r="L31" s="144">
        <f t="shared" si="0"/>
        <v>0</v>
      </c>
      <c r="M31" s="145">
        <f t="shared" si="2"/>
        <v>0</v>
      </c>
    </row>
    <row r="32" spans="1:13" ht="14.85" customHeight="1" x14ac:dyDescent="0.3">
      <c r="A32" s="133"/>
      <c r="B32" s="133"/>
      <c r="C32" s="133"/>
      <c r="D32" s="115">
        <f t="shared" si="1"/>
        <v>0</v>
      </c>
      <c r="E32" s="427"/>
      <c r="F32" s="427"/>
      <c r="G32" s="427"/>
      <c r="H32" s="427"/>
      <c r="K32" s="139" t="s">
        <v>195</v>
      </c>
      <c r="L32" s="142">
        <f>SUM(L5:L19)</f>
        <v>0</v>
      </c>
      <c r="M32" s="143">
        <f>SUM(M5:M19)</f>
        <v>0</v>
      </c>
    </row>
    <row r="33" spans="1:13" ht="14.85" customHeight="1" x14ac:dyDescent="0.3">
      <c r="A33" s="133"/>
      <c r="B33" s="133"/>
      <c r="C33" s="133"/>
      <c r="D33" s="115">
        <f t="shared" si="1"/>
        <v>0</v>
      </c>
      <c r="E33" s="427"/>
      <c r="F33" s="427"/>
      <c r="G33" s="427"/>
      <c r="H33" s="427"/>
      <c r="K33" s="140" t="s">
        <v>196</v>
      </c>
      <c r="L33" s="144">
        <f>SUM(L20:L31)</f>
        <v>0</v>
      </c>
      <c r="M33" s="145">
        <f>SUM(M20:M31)</f>
        <v>0</v>
      </c>
    </row>
    <row r="34" spans="1:13" ht="14.85" customHeight="1" thickBot="1" x14ac:dyDescent="0.35">
      <c r="A34" s="133"/>
      <c r="B34" s="133"/>
      <c r="C34" s="133"/>
      <c r="D34" s="115">
        <f t="shared" si="1"/>
        <v>0</v>
      </c>
      <c r="E34" s="427"/>
      <c r="F34" s="427"/>
      <c r="G34" s="427"/>
      <c r="H34" s="427"/>
      <c r="K34" s="141" t="s">
        <v>197</v>
      </c>
      <c r="L34" s="146">
        <f>SUM(L5:L31)</f>
        <v>0</v>
      </c>
      <c r="M34" s="147">
        <f>SUM(M5:M31)</f>
        <v>0</v>
      </c>
    </row>
    <row r="35" spans="1:13" ht="14.85" customHeight="1" x14ac:dyDescent="0.3">
      <c r="A35" s="133"/>
      <c r="B35" s="133"/>
      <c r="C35" s="133"/>
      <c r="D35" s="115">
        <f t="shared" si="1"/>
        <v>0</v>
      </c>
      <c r="E35" s="427"/>
      <c r="F35" s="427"/>
      <c r="G35" s="427"/>
      <c r="H35" s="427"/>
      <c r="K35" s="89"/>
      <c r="L35" s="89"/>
      <c r="M35" s="89"/>
    </row>
    <row r="36" spans="1:13" ht="14.85" customHeight="1" x14ac:dyDescent="0.3">
      <c r="A36" s="133"/>
      <c r="B36" s="133"/>
      <c r="C36" s="133"/>
      <c r="D36" s="115">
        <f t="shared" si="1"/>
        <v>0</v>
      </c>
      <c r="E36" s="427"/>
      <c r="F36" s="427"/>
      <c r="G36" s="427"/>
      <c r="H36" s="427"/>
      <c r="K36" s="89"/>
      <c r="L36" s="89"/>
      <c r="M36" s="89"/>
    </row>
    <row r="37" spans="1:13" ht="14.85" customHeight="1" x14ac:dyDescent="0.3">
      <c r="A37" s="133"/>
      <c r="B37" s="133"/>
      <c r="C37" s="133"/>
      <c r="D37" s="115">
        <f t="shared" si="1"/>
        <v>0</v>
      </c>
      <c r="E37" s="427"/>
      <c r="F37" s="427"/>
      <c r="G37" s="427"/>
      <c r="H37" s="427"/>
      <c r="K37" s="89"/>
      <c r="L37" s="89"/>
      <c r="M37" s="89"/>
    </row>
    <row r="38" spans="1:13" ht="14.85" customHeight="1" x14ac:dyDescent="0.3">
      <c r="A38" s="133"/>
      <c r="B38" s="133"/>
      <c r="C38" s="133"/>
      <c r="D38" s="115">
        <f t="shared" si="1"/>
        <v>0</v>
      </c>
      <c r="E38" s="427"/>
      <c r="F38" s="427"/>
      <c r="G38" s="427"/>
      <c r="H38" s="427"/>
      <c r="K38" s="89"/>
      <c r="L38" s="89"/>
      <c r="M38" s="89"/>
    </row>
    <row r="39" spans="1:13" ht="14.85" customHeight="1" x14ac:dyDescent="0.3">
      <c r="A39" s="133"/>
      <c r="B39" s="133"/>
      <c r="C39" s="133"/>
      <c r="D39" s="115">
        <f t="shared" si="1"/>
        <v>0</v>
      </c>
      <c r="E39" s="427"/>
      <c r="F39" s="427"/>
      <c r="G39" s="427"/>
      <c r="H39" s="427"/>
      <c r="K39" s="89"/>
      <c r="L39" s="89"/>
      <c r="M39" s="89"/>
    </row>
    <row r="40" spans="1:13" ht="14.85" customHeight="1" x14ac:dyDescent="0.3">
      <c r="A40" s="133"/>
      <c r="B40" s="133"/>
      <c r="C40" s="133"/>
      <c r="D40" s="115">
        <f t="shared" si="1"/>
        <v>0</v>
      </c>
      <c r="E40" s="427"/>
      <c r="F40" s="427"/>
      <c r="G40" s="427"/>
      <c r="H40" s="427"/>
      <c r="K40" s="89"/>
      <c r="L40" s="89"/>
      <c r="M40" s="89"/>
    </row>
    <row r="41" spans="1:13" ht="14.85" customHeight="1" x14ac:dyDescent="0.3">
      <c r="A41" s="133"/>
      <c r="B41" s="133"/>
      <c r="C41" s="133"/>
      <c r="D41" s="115">
        <f t="shared" si="1"/>
        <v>0</v>
      </c>
      <c r="E41" s="427"/>
      <c r="F41" s="427"/>
      <c r="G41" s="427"/>
      <c r="H41" s="427"/>
      <c r="K41" s="89"/>
      <c r="L41" s="89"/>
      <c r="M41" s="89"/>
    </row>
    <row r="42" spans="1:13" ht="14.85" customHeight="1" x14ac:dyDescent="0.3">
      <c r="A42" s="133"/>
      <c r="B42" s="133"/>
      <c r="C42" s="133"/>
      <c r="D42" s="115">
        <f t="shared" si="1"/>
        <v>0</v>
      </c>
      <c r="E42" s="427"/>
      <c r="F42" s="427"/>
      <c r="G42" s="427"/>
      <c r="H42" s="427"/>
      <c r="K42" s="89"/>
      <c r="L42" s="89"/>
      <c r="M42" s="89"/>
    </row>
    <row r="43" spans="1:13" ht="14.85" customHeight="1" x14ac:dyDescent="0.3">
      <c r="A43" s="133"/>
      <c r="B43" s="133"/>
      <c r="C43" s="133"/>
      <c r="D43" s="115">
        <f t="shared" si="1"/>
        <v>0</v>
      </c>
      <c r="E43" s="427"/>
      <c r="F43" s="427"/>
      <c r="G43" s="427"/>
      <c r="H43" s="427"/>
      <c r="K43" s="89"/>
      <c r="L43" s="89"/>
      <c r="M43" s="89"/>
    </row>
    <row r="44" spans="1:13" ht="14.85" customHeight="1" x14ac:dyDescent="0.3">
      <c r="A44" s="133"/>
      <c r="B44" s="133"/>
      <c r="C44" s="133"/>
      <c r="D44" s="115">
        <f t="shared" si="1"/>
        <v>0</v>
      </c>
      <c r="E44" s="427"/>
      <c r="F44" s="427"/>
      <c r="G44" s="427"/>
      <c r="H44" s="427"/>
      <c r="K44" s="89"/>
      <c r="L44" s="89"/>
      <c r="M44" s="89"/>
    </row>
    <row r="45" spans="1:13" x14ac:dyDescent="0.3">
      <c r="A45" s="133"/>
      <c r="B45" s="133"/>
      <c r="C45" s="133"/>
      <c r="D45" s="115">
        <f t="shared" si="1"/>
        <v>0</v>
      </c>
      <c r="E45" s="427"/>
      <c r="F45" s="427"/>
      <c r="G45" s="427"/>
      <c r="H45" s="427"/>
    </row>
    <row r="46" spans="1:13" x14ac:dyDescent="0.3">
      <c r="A46" s="133"/>
      <c r="B46" s="133"/>
      <c r="C46" s="133"/>
      <c r="D46" s="115">
        <f t="shared" si="1"/>
        <v>0</v>
      </c>
      <c r="E46" s="427"/>
      <c r="F46" s="427"/>
      <c r="G46" s="427"/>
      <c r="H46" s="427"/>
    </row>
    <row r="47" spans="1:13" x14ac:dyDescent="0.3">
      <c r="A47" s="133"/>
      <c r="B47" s="133"/>
      <c r="C47" s="133"/>
      <c r="D47" s="115">
        <f t="shared" si="1"/>
        <v>0</v>
      </c>
      <c r="E47" s="427"/>
      <c r="F47" s="427"/>
      <c r="G47" s="427"/>
      <c r="H47" s="427"/>
    </row>
    <row r="48" spans="1:13" x14ac:dyDescent="0.3">
      <c r="A48" s="133"/>
      <c r="B48" s="133"/>
      <c r="C48" s="133"/>
      <c r="D48" s="115">
        <f t="shared" si="1"/>
        <v>0</v>
      </c>
      <c r="E48" s="427"/>
      <c r="F48" s="427"/>
      <c r="G48" s="427"/>
      <c r="H48" s="427"/>
    </row>
    <row r="49" spans="1:8" x14ac:dyDescent="0.3">
      <c r="A49" s="133"/>
      <c r="B49" s="133"/>
      <c r="C49" s="133"/>
      <c r="D49" s="115">
        <f t="shared" si="1"/>
        <v>0</v>
      </c>
      <c r="E49" s="427"/>
      <c r="F49" s="427"/>
      <c r="G49" s="427"/>
      <c r="H49" s="427"/>
    </row>
    <row r="50" spans="1:8" x14ac:dyDescent="0.3">
      <c r="A50" s="133"/>
      <c r="B50" s="133"/>
      <c r="C50" s="133"/>
      <c r="D50" s="115">
        <f t="shared" si="1"/>
        <v>0</v>
      </c>
      <c r="E50" s="427"/>
      <c r="F50" s="427"/>
      <c r="G50" s="427"/>
      <c r="H50" s="427"/>
    </row>
    <row r="51" spans="1:8" x14ac:dyDescent="0.3">
      <c r="A51" s="133"/>
      <c r="B51" s="133"/>
      <c r="C51" s="133"/>
      <c r="D51" s="115">
        <f t="shared" si="1"/>
        <v>0</v>
      </c>
      <c r="E51" s="427"/>
      <c r="F51" s="427"/>
      <c r="G51" s="427"/>
      <c r="H51" s="427"/>
    </row>
    <row r="52" spans="1:8" x14ac:dyDescent="0.3">
      <c r="A52" s="133"/>
      <c r="B52" s="133"/>
      <c r="C52" s="133"/>
      <c r="D52" s="115">
        <f t="shared" si="1"/>
        <v>0</v>
      </c>
      <c r="E52" s="427"/>
      <c r="F52" s="427"/>
      <c r="G52" s="427"/>
      <c r="H52" s="427"/>
    </row>
    <row r="53" spans="1:8" x14ac:dyDescent="0.3">
      <c r="A53" s="133"/>
      <c r="B53" s="133"/>
      <c r="C53" s="133"/>
      <c r="D53" s="115">
        <f t="shared" si="1"/>
        <v>0</v>
      </c>
      <c r="E53" s="427"/>
      <c r="F53" s="427"/>
      <c r="G53" s="427"/>
      <c r="H53" s="427"/>
    </row>
    <row r="54" spans="1:8" x14ac:dyDescent="0.3">
      <c r="A54" s="133"/>
      <c r="B54" s="133"/>
      <c r="C54" s="133"/>
      <c r="D54" s="115">
        <f t="shared" si="1"/>
        <v>0</v>
      </c>
      <c r="E54" s="427"/>
      <c r="F54" s="427"/>
      <c r="G54" s="427"/>
      <c r="H54" s="427"/>
    </row>
    <row r="55" spans="1:8" x14ac:dyDescent="0.3">
      <c r="A55" s="133"/>
      <c r="B55" s="133"/>
      <c r="C55" s="133"/>
      <c r="D55" s="115">
        <f t="shared" si="1"/>
        <v>0</v>
      </c>
      <c r="E55" s="427"/>
      <c r="F55" s="427"/>
      <c r="G55" s="427"/>
      <c r="H55" s="427"/>
    </row>
    <row r="56" spans="1:8" x14ac:dyDescent="0.3">
      <c r="A56" s="133"/>
      <c r="B56" s="133"/>
      <c r="C56" s="133"/>
      <c r="D56" s="115">
        <f t="shared" si="1"/>
        <v>0</v>
      </c>
      <c r="E56" s="427"/>
      <c r="F56" s="427"/>
      <c r="G56" s="427"/>
      <c r="H56" s="427"/>
    </row>
    <row r="57" spans="1:8" x14ac:dyDescent="0.3">
      <c r="A57" s="133"/>
      <c r="B57" s="133"/>
      <c r="C57" s="133"/>
      <c r="D57" s="115">
        <f t="shared" si="1"/>
        <v>0</v>
      </c>
      <c r="E57" s="427"/>
      <c r="F57" s="427"/>
      <c r="G57" s="427"/>
      <c r="H57" s="427"/>
    </row>
    <row r="58" spans="1:8" x14ac:dyDescent="0.3">
      <c r="A58" s="133"/>
      <c r="B58" s="133"/>
      <c r="C58" s="133"/>
      <c r="D58" s="115">
        <f t="shared" si="1"/>
        <v>0</v>
      </c>
      <c r="E58" s="427"/>
      <c r="F58" s="427"/>
      <c r="G58" s="427"/>
      <c r="H58" s="427"/>
    </row>
    <row r="59" spans="1:8" x14ac:dyDescent="0.3">
      <c r="A59" s="133"/>
      <c r="B59" s="133"/>
      <c r="C59" s="133"/>
      <c r="D59" s="115">
        <f t="shared" si="1"/>
        <v>0</v>
      </c>
      <c r="E59" s="427"/>
      <c r="F59" s="427"/>
      <c r="G59" s="427"/>
      <c r="H59" s="427"/>
    </row>
    <row r="60" spans="1:8" x14ac:dyDescent="0.3">
      <c r="A60" s="133"/>
      <c r="B60" s="133"/>
      <c r="C60" s="133"/>
      <c r="D60" s="115">
        <f t="shared" si="1"/>
        <v>0</v>
      </c>
      <c r="E60" s="427"/>
      <c r="F60" s="427"/>
      <c r="G60" s="427"/>
      <c r="H60" s="427"/>
    </row>
    <row r="61" spans="1:8" x14ac:dyDescent="0.3">
      <c r="A61" s="133"/>
      <c r="B61" s="133"/>
      <c r="C61" s="133"/>
      <c r="D61" s="115">
        <f t="shared" si="1"/>
        <v>0</v>
      </c>
      <c r="E61" s="427"/>
      <c r="F61" s="427"/>
      <c r="G61" s="427"/>
      <c r="H61" s="427"/>
    </row>
    <row r="62" spans="1:8" x14ac:dyDescent="0.3">
      <c r="A62" s="133"/>
      <c r="B62" s="133"/>
      <c r="C62" s="133"/>
      <c r="D62" s="115">
        <f t="shared" si="1"/>
        <v>0</v>
      </c>
      <c r="E62" s="427"/>
      <c r="F62" s="427"/>
      <c r="G62" s="427"/>
      <c r="H62" s="427"/>
    </row>
    <row r="63" spans="1:8" x14ac:dyDescent="0.3">
      <c r="A63" s="133"/>
      <c r="B63" s="133"/>
      <c r="C63" s="133"/>
      <c r="D63" s="115">
        <f t="shared" si="1"/>
        <v>0</v>
      </c>
      <c r="E63" s="427"/>
      <c r="F63" s="427"/>
      <c r="G63" s="427"/>
      <c r="H63" s="427"/>
    </row>
    <row r="64" spans="1:8" x14ac:dyDescent="0.3">
      <c r="A64" s="133"/>
      <c r="B64" s="133"/>
      <c r="C64" s="133"/>
      <c r="D64" s="115">
        <f t="shared" si="1"/>
        <v>0</v>
      </c>
      <c r="E64" s="427"/>
      <c r="F64" s="427"/>
      <c r="G64" s="427"/>
      <c r="H64" s="427"/>
    </row>
    <row r="65" spans="1:8" x14ac:dyDescent="0.3">
      <c r="A65" s="133"/>
      <c r="B65" s="133"/>
      <c r="C65" s="133"/>
      <c r="D65" s="115">
        <f t="shared" si="1"/>
        <v>0</v>
      </c>
      <c r="E65" s="427"/>
      <c r="F65" s="427"/>
      <c r="G65" s="427"/>
      <c r="H65" s="427"/>
    </row>
    <row r="66" spans="1:8" x14ac:dyDescent="0.3">
      <c r="A66" s="133"/>
      <c r="B66" s="133"/>
      <c r="C66" s="133"/>
      <c r="D66" s="115">
        <f t="shared" si="1"/>
        <v>0</v>
      </c>
      <c r="E66" s="427"/>
      <c r="F66" s="427"/>
      <c r="G66" s="427"/>
      <c r="H66" s="427"/>
    </row>
    <row r="67" spans="1:8" x14ac:dyDescent="0.3">
      <c r="A67" s="133"/>
      <c r="B67" s="133"/>
      <c r="C67" s="133"/>
      <c r="D67" s="115">
        <f t="shared" si="1"/>
        <v>0</v>
      </c>
      <c r="E67" s="427"/>
      <c r="F67" s="427"/>
      <c r="G67" s="427"/>
      <c r="H67" s="427"/>
    </row>
    <row r="68" spans="1:8" x14ac:dyDescent="0.3">
      <c r="A68" s="133"/>
      <c r="B68" s="133"/>
      <c r="C68" s="133"/>
      <c r="D68" s="115">
        <f t="shared" si="1"/>
        <v>0</v>
      </c>
      <c r="E68" s="427"/>
      <c r="F68" s="427"/>
      <c r="G68" s="427"/>
      <c r="H68" s="427"/>
    </row>
    <row r="69" spans="1:8" x14ac:dyDescent="0.3">
      <c r="A69" s="133"/>
      <c r="B69" s="133"/>
      <c r="C69" s="133"/>
      <c r="D69" s="115">
        <f t="shared" si="1"/>
        <v>0</v>
      </c>
      <c r="E69" s="427"/>
      <c r="F69" s="427"/>
      <c r="G69" s="427"/>
      <c r="H69" s="427"/>
    </row>
    <row r="70" spans="1:8" x14ac:dyDescent="0.3">
      <c r="A70" s="133"/>
      <c r="B70" s="133"/>
      <c r="C70" s="133"/>
      <c r="D70" s="115">
        <f t="shared" si="1"/>
        <v>0</v>
      </c>
      <c r="E70" s="427"/>
      <c r="F70" s="427"/>
      <c r="G70" s="427"/>
      <c r="H70" s="427"/>
    </row>
    <row r="71" spans="1:8" x14ac:dyDescent="0.3">
      <c r="A71" s="133"/>
      <c r="B71" s="133"/>
      <c r="C71" s="133"/>
      <c r="D71" s="115">
        <f t="shared" ref="D71:D99" si="3">ABS(C71-B71)</f>
        <v>0</v>
      </c>
      <c r="E71" s="427"/>
      <c r="F71" s="427"/>
      <c r="G71" s="427"/>
      <c r="H71" s="427"/>
    </row>
    <row r="72" spans="1:8" x14ac:dyDescent="0.3">
      <c r="A72" s="133"/>
      <c r="B72" s="133"/>
      <c r="C72" s="133"/>
      <c r="D72" s="115">
        <f t="shared" si="3"/>
        <v>0</v>
      </c>
      <c r="E72" s="427"/>
      <c r="F72" s="427"/>
      <c r="G72" s="427"/>
      <c r="H72" s="427"/>
    </row>
    <row r="73" spans="1:8" x14ac:dyDescent="0.3">
      <c r="A73" s="133"/>
      <c r="B73" s="133"/>
      <c r="C73" s="133"/>
      <c r="D73" s="115">
        <f t="shared" si="3"/>
        <v>0</v>
      </c>
      <c r="E73" s="427"/>
      <c r="F73" s="427"/>
      <c r="G73" s="427"/>
      <c r="H73" s="427"/>
    </row>
    <row r="74" spans="1:8" x14ac:dyDescent="0.3">
      <c r="A74" s="133"/>
      <c r="B74" s="133"/>
      <c r="C74" s="133"/>
      <c r="D74" s="115">
        <f t="shared" si="3"/>
        <v>0</v>
      </c>
      <c r="E74" s="427"/>
      <c r="F74" s="427"/>
      <c r="G74" s="427"/>
      <c r="H74" s="427"/>
    </row>
    <row r="75" spans="1:8" x14ac:dyDescent="0.3">
      <c r="A75" s="133"/>
      <c r="B75" s="133"/>
      <c r="C75" s="133"/>
      <c r="D75" s="115">
        <f t="shared" si="3"/>
        <v>0</v>
      </c>
      <c r="E75" s="427"/>
      <c r="F75" s="427"/>
      <c r="G75" s="427"/>
      <c r="H75" s="427"/>
    </row>
    <row r="76" spans="1:8" x14ac:dyDescent="0.3">
      <c r="A76" s="133"/>
      <c r="B76" s="133"/>
      <c r="C76" s="133"/>
      <c r="D76" s="115">
        <f t="shared" si="3"/>
        <v>0</v>
      </c>
      <c r="E76" s="427"/>
      <c r="F76" s="427"/>
      <c r="G76" s="427"/>
      <c r="H76" s="427"/>
    </row>
    <row r="77" spans="1:8" x14ac:dyDescent="0.3">
      <c r="A77" s="133"/>
      <c r="B77" s="133"/>
      <c r="C77" s="133"/>
      <c r="D77" s="115">
        <f t="shared" si="3"/>
        <v>0</v>
      </c>
      <c r="E77" s="427"/>
      <c r="F77" s="427"/>
      <c r="G77" s="427"/>
      <c r="H77" s="427"/>
    </row>
    <row r="78" spans="1:8" x14ac:dyDescent="0.3">
      <c r="A78" s="133"/>
      <c r="B78" s="133"/>
      <c r="C78" s="133"/>
      <c r="D78" s="115">
        <f t="shared" si="3"/>
        <v>0</v>
      </c>
      <c r="E78" s="427"/>
      <c r="F78" s="427"/>
      <c r="G78" s="427"/>
      <c r="H78" s="427"/>
    </row>
    <row r="79" spans="1:8" x14ac:dyDescent="0.3">
      <c r="A79" s="133"/>
      <c r="B79" s="133"/>
      <c r="C79" s="133"/>
      <c r="D79" s="115">
        <f t="shared" si="3"/>
        <v>0</v>
      </c>
      <c r="E79" s="427"/>
      <c r="F79" s="427"/>
      <c r="G79" s="427"/>
      <c r="H79" s="427"/>
    </row>
    <row r="80" spans="1:8" x14ac:dyDescent="0.3">
      <c r="A80" s="133"/>
      <c r="B80" s="133"/>
      <c r="C80" s="133"/>
      <c r="D80" s="115">
        <f t="shared" si="3"/>
        <v>0</v>
      </c>
      <c r="E80" s="427"/>
      <c r="F80" s="427"/>
      <c r="G80" s="427"/>
      <c r="H80" s="427"/>
    </row>
    <row r="81" spans="1:8" x14ac:dyDescent="0.3">
      <c r="A81" s="133"/>
      <c r="B81" s="133"/>
      <c r="C81" s="133"/>
      <c r="D81" s="115">
        <f t="shared" si="3"/>
        <v>0</v>
      </c>
      <c r="E81" s="427"/>
      <c r="F81" s="427"/>
      <c r="G81" s="427"/>
      <c r="H81" s="427"/>
    </row>
    <row r="82" spans="1:8" x14ac:dyDescent="0.3">
      <c r="A82" s="133"/>
      <c r="B82" s="133"/>
      <c r="C82" s="133"/>
      <c r="D82" s="115">
        <f t="shared" si="3"/>
        <v>0</v>
      </c>
      <c r="E82" s="427"/>
      <c r="F82" s="427"/>
      <c r="G82" s="427"/>
      <c r="H82" s="427"/>
    </row>
    <row r="83" spans="1:8" x14ac:dyDescent="0.3">
      <c r="A83" s="133"/>
      <c r="B83" s="133"/>
      <c r="C83" s="133"/>
      <c r="D83" s="115">
        <f t="shared" si="3"/>
        <v>0</v>
      </c>
      <c r="E83" s="427"/>
      <c r="F83" s="427"/>
      <c r="G83" s="427"/>
      <c r="H83" s="427"/>
    </row>
    <row r="84" spans="1:8" x14ac:dyDescent="0.3">
      <c r="A84" s="133"/>
      <c r="B84" s="133"/>
      <c r="C84" s="133"/>
      <c r="D84" s="115">
        <f t="shared" si="3"/>
        <v>0</v>
      </c>
      <c r="E84" s="427"/>
      <c r="F84" s="427"/>
      <c r="G84" s="427"/>
      <c r="H84" s="427"/>
    </row>
    <row r="85" spans="1:8" x14ac:dyDescent="0.3">
      <c r="A85" s="133"/>
      <c r="B85" s="133"/>
      <c r="C85" s="133"/>
      <c r="D85" s="115">
        <f t="shared" si="3"/>
        <v>0</v>
      </c>
      <c r="E85" s="427"/>
      <c r="F85" s="427"/>
      <c r="G85" s="427"/>
      <c r="H85" s="427"/>
    </row>
    <row r="86" spans="1:8" x14ac:dyDescent="0.3">
      <c r="A86" s="133"/>
      <c r="B86" s="133"/>
      <c r="C86" s="133"/>
      <c r="D86" s="115">
        <f t="shared" si="3"/>
        <v>0</v>
      </c>
      <c r="E86" s="427"/>
      <c r="F86" s="427"/>
      <c r="G86" s="427"/>
      <c r="H86" s="427"/>
    </row>
    <row r="87" spans="1:8" x14ac:dyDescent="0.3">
      <c r="A87" s="133"/>
      <c r="B87" s="133"/>
      <c r="C87" s="133"/>
      <c r="D87" s="115">
        <f t="shared" si="3"/>
        <v>0</v>
      </c>
      <c r="E87" s="427"/>
      <c r="F87" s="427"/>
      <c r="G87" s="427"/>
      <c r="H87" s="427"/>
    </row>
    <row r="88" spans="1:8" x14ac:dyDescent="0.3">
      <c r="A88" s="133"/>
      <c r="B88" s="133"/>
      <c r="C88" s="133"/>
      <c r="D88" s="115">
        <f t="shared" si="3"/>
        <v>0</v>
      </c>
      <c r="E88" s="427"/>
      <c r="F88" s="427"/>
      <c r="G88" s="427"/>
      <c r="H88" s="427"/>
    </row>
    <row r="89" spans="1:8" x14ac:dyDescent="0.3">
      <c r="A89" s="133"/>
      <c r="B89" s="133"/>
      <c r="C89" s="133"/>
      <c r="D89" s="115">
        <f t="shared" si="3"/>
        <v>0</v>
      </c>
      <c r="E89" s="427"/>
      <c r="F89" s="427"/>
      <c r="G89" s="427"/>
      <c r="H89" s="427"/>
    </row>
    <row r="90" spans="1:8" x14ac:dyDescent="0.3">
      <c r="A90" s="133"/>
      <c r="B90" s="133"/>
      <c r="C90" s="133"/>
      <c r="D90" s="115">
        <f t="shared" si="3"/>
        <v>0</v>
      </c>
      <c r="E90" s="427"/>
      <c r="F90" s="427"/>
      <c r="G90" s="427"/>
      <c r="H90" s="427"/>
    </row>
    <row r="91" spans="1:8" x14ac:dyDescent="0.3">
      <c r="A91" s="133"/>
      <c r="B91" s="133"/>
      <c r="C91" s="133"/>
      <c r="D91" s="115">
        <f t="shared" si="3"/>
        <v>0</v>
      </c>
      <c r="E91" s="427"/>
      <c r="F91" s="427"/>
      <c r="G91" s="427"/>
      <c r="H91" s="427"/>
    </row>
    <row r="92" spans="1:8" x14ac:dyDescent="0.3">
      <c r="A92" s="133"/>
      <c r="B92" s="133"/>
      <c r="C92" s="133"/>
      <c r="D92" s="115">
        <f t="shared" si="3"/>
        <v>0</v>
      </c>
      <c r="E92" s="427"/>
      <c r="F92" s="427"/>
      <c r="G92" s="427"/>
      <c r="H92" s="427"/>
    </row>
    <row r="93" spans="1:8" x14ac:dyDescent="0.3">
      <c r="A93" s="133"/>
      <c r="B93" s="133"/>
      <c r="C93" s="133"/>
      <c r="D93" s="115">
        <f t="shared" si="3"/>
        <v>0</v>
      </c>
      <c r="E93" s="427"/>
      <c r="F93" s="427"/>
      <c r="G93" s="427"/>
      <c r="H93" s="427"/>
    </row>
    <row r="94" spans="1:8" x14ac:dyDescent="0.3">
      <c r="A94" s="133"/>
      <c r="B94" s="133"/>
      <c r="C94" s="133"/>
      <c r="D94" s="115">
        <f t="shared" si="3"/>
        <v>0</v>
      </c>
      <c r="E94" s="427"/>
      <c r="F94" s="427"/>
      <c r="G94" s="427"/>
      <c r="H94" s="427"/>
    </row>
    <row r="95" spans="1:8" x14ac:dyDescent="0.3">
      <c r="A95" s="133"/>
      <c r="B95" s="133"/>
      <c r="C95" s="133"/>
      <c r="D95" s="115">
        <f t="shared" si="3"/>
        <v>0</v>
      </c>
      <c r="E95" s="427"/>
      <c r="F95" s="427"/>
      <c r="G95" s="427"/>
      <c r="H95" s="427"/>
    </row>
    <row r="96" spans="1:8" x14ac:dyDescent="0.3">
      <c r="A96" s="133"/>
      <c r="B96" s="133"/>
      <c r="C96" s="133"/>
      <c r="D96" s="115">
        <f t="shared" si="3"/>
        <v>0</v>
      </c>
      <c r="E96" s="427"/>
      <c r="F96" s="427"/>
      <c r="G96" s="427"/>
      <c r="H96" s="427"/>
    </row>
    <row r="97" spans="1:8" x14ac:dyDescent="0.3">
      <c r="A97" s="133"/>
      <c r="B97" s="133"/>
      <c r="C97" s="133"/>
      <c r="D97" s="115">
        <f t="shared" si="3"/>
        <v>0</v>
      </c>
      <c r="E97" s="427"/>
      <c r="F97" s="427"/>
      <c r="G97" s="427"/>
      <c r="H97" s="427"/>
    </row>
    <row r="98" spans="1:8" x14ac:dyDescent="0.3">
      <c r="A98" s="133"/>
      <c r="B98" s="133"/>
      <c r="C98" s="133"/>
      <c r="D98" s="115">
        <f t="shared" si="3"/>
        <v>0</v>
      </c>
      <c r="E98" s="427"/>
      <c r="F98" s="427"/>
      <c r="G98" s="427"/>
      <c r="H98" s="427"/>
    </row>
    <row r="99" spans="1:8" x14ac:dyDescent="0.3">
      <c r="A99" s="133"/>
      <c r="B99" s="133"/>
      <c r="C99" s="133"/>
      <c r="D99" s="115">
        <f t="shared" si="3"/>
        <v>0</v>
      </c>
      <c r="E99" s="427"/>
      <c r="F99" s="427"/>
      <c r="G99" s="427"/>
      <c r="H99" s="427"/>
    </row>
  </sheetData>
  <mergeCells count="102">
    <mergeCell ref="J2:M3"/>
    <mergeCell ref="B4:E4"/>
    <mergeCell ref="E5:H5"/>
    <mergeCell ref="E6:H6"/>
    <mergeCell ref="E7:H7"/>
    <mergeCell ref="E8:H8"/>
    <mergeCell ref="E9:H9"/>
    <mergeCell ref="G4:H4"/>
    <mergeCell ref="B3:H3"/>
    <mergeCell ref="A1:H1"/>
    <mergeCell ref="E10:H10"/>
    <mergeCell ref="E11:H11"/>
    <mergeCell ref="E12:H12"/>
    <mergeCell ref="E18:H18"/>
    <mergeCell ref="E19:H19"/>
    <mergeCell ref="E20:H20"/>
    <mergeCell ref="E13:H13"/>
    <mergeCell ref="E14:H14"/>
    <mergeCell ref="E15:H15"/>
    <mergeCell ref="E16:H16"/>
    <mergeCell ref="E17:H17"/>
    <mergeCell ref="E34:H34"/>
    <mergeCell ref="E35:H35"/>
    <mergeCell ref="E36:H36"/>
    <mergeCell ref="E37:H37"/>
    <mergeCell ref="E21:H21"/>
    <mergeCell ref="E22:H22"/>
    <mergeCell ref="E28:H28"/>
    <mergeCell ref="E29:H29"/>
    <mergeCell ref="E30:H30"/>
    <mergeCell ref="E31:H31"/>
    <mergeCell ref="E27:H27"/>
    <mergeCell ref="E48:H48"/>
    <mergeCell ref="E49:H49"/>
    <mergeCell ref="E50:H50"/>
    <mergeCell ref="E51:H51"/>
    <mergeCell ref="E52:H52"/>
    <mergeCell ref="E53:H53"/>
    <mergeCell ref="E44:H44"/>
    <mergeCell ref="J5:J19"/>
    <mergeCell ref="J20:J31"/>
    <mergeCell ref="E45:H45"/>
    <mergeCell ref="E46:H46"/>
    <mergeCell ref="E47:H47"/>
    <mergeCell ref="E23:H23"/>
    <mergeCell ref="E24:H24"/>
    <mergeCell ref="E25:H25"/>
    <mergeCell ref="E26:H26"/>
    <mergeCell ref="E38:H38"/>
    <mergeCell ref="E39:H39"/>
    <mergeCell ref="E40:H40"/>
    <mergeCell ref="E41:H41"/>
    <mergeCell ref="E42:H42"/>
    <mergeCell ref="E43:H43"/>
    <mergeCell ref="E32:H32"/>
    <mergeCell ref="E33:H33"/>
    <mergeCell ref="E60:H60"/>
    <mergeCell ref="E61:H61"/>
    <mergeCell ref="E62:H62"/>
    <mergeCell ref="E63:H63"/>
    <mergeCell ref="E64:H64"/>
    <mergeCell ref="E65:H65"/>
    <mergeCell ref="E54:H54"/>
    <mergeCell ref="E55:H55"/>
    <mergeCell ref="E56:H56"/>
    <mergeCell ref="E57:H57"/>
    <mergeCell ref="E58:H58"/>
    <mergeCell ref="E59:H59"/>
    <mergeCell ref="E75:H75"/>
    <mergeCell ref="E76:H76"/>
    <mergeCell ref="E77:H77"/>
    <mergeCell ref="E84:H84"/>
    <mergeCell ref="E85:H85"/>
    <mergeCell ref="E86:H86"/>
    <mergeCell ref="E87:H87"/>
    <mergeCell ref="E66:H66"/>
    <mergeCell ref="E67:H67"/>
    <mergeCell ref="E68:H68"/>
    <mergeCell ref="E69:H69"/>
    <mergeCell ref="E70:H70"/>
    <mergeCell ref="E71:H71"/>
    <mergeCell ref="E78:H78"/>
    <mergeCell ref="E79:H79"/>
    <mergeCell ref="E80:H80"/>
    <mergeCell ref="E81:H81"/>
    <mergeCell ref="E82:H82"/>
    <mergeCell ref="E83:H83"/>
    <mergeCell ref="E72:H72"/>
    <mergeCell ref="E73:H73"/>
    <mergeCell ref="E74:H74"/>
    <mergeCell ref="E98:H98"/>
    <mergeCell ref="E99:H99"/>
    <mergeCell ref="E92:H92"/>
    <mergeCell ref="E93:H93"/>
    <mergeCell ref="E94:H94"/>
    <mergeCell ref="E95:H95"/>
    <mergeCell ref="E96:H96"/>
    <mergeCell ref="E97:H97"/>
    <mergeCell ref="E88:H88"/>
    <mergeCell ref="E89:H89"/>
    <mergeCell ref="E90:H90"/>
    <mergeCell ref="E91:H91"/>
  </mergeCells>
  <pageMargins left="0.7" right="0.7" top="0.75" bottom="0.75" header="0.3" footer="0.3"/>
  <pageSetup scale="94" orientation="landscape" verticalDpi="0" r:id="rId1"/>
  <headerFooter>
    <oddHeader>&amp;L&amp;"-,Bold"&amp;10&amp;USage-Grouse Habitat Assessment Framework&amp;"-,Regular"&amp;U
Line Intercept Worksheet&amp;R&amp;"-,Bold"&amp;10Version 3</oddHeader>
    <oddFooter>&amp;L&amp;"-,Bold"&amp;10Printed &amp;D&amp;R&amp;"-,Bold"&amp;10Page &amp;P of &amp;N</oddFooter>
  </headerFooter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AK48"/>
  <sheetViews>
    <sheetView view="pageLayout" zoomScaleNormal="100" workbookViewId="0">
      <selection activeCell="E45" sqref="E45:I48"/>
    </sheetView>
  </sheetViews>
  <sheetFormatPr defaultRowHeight="14.4" x14ac:dyDescent="0.3"/>
  <cols>
    <col min="1" max="1" width="6.5546875" customWidth="1"/>
    <col min="2" max="2" width="11.33203125" customWidth="1"/>
    <col min="3" max="3" width="11.88671875" customWidth="1"/>
    <col min="4" max="4" width="14.44140625" bestFit="1" customWidth="1"/>
    <col min="5" max="5" width="11.33203125" customWidth="1"/>
    <col min="6" max="6" width="11.88671875" customWidth="1"/>
    <col min="7" max="7" width="11.33203125" customWidth="1"/>
    <col min="8" max="8" width="8.109375" style="59" customWidth="1"/>
    <col min="9" max="9" width="3.33203125" customWidth="1"/>
    <col min="10" max="10" width="3" customWidth="1"/>
    <col min="12" max="12" width="21.33203125" customWidth="1"/>
    <col min="13" max="13" width="8.33203125" customWidth="1"/>
    <col min="14" max="14" width="10.88671875" customWidth="1"/>
  </cols>
  <sheetData>
    <row r="1" spans="1:37" ht="18.75" customHeight="1" thickBot="1" x14ac:dyDescent="0.3">
      <c r="A1" s="385" t="s">
        <v>76</v>
      </c>
      <c r="B1" s="385"/>
      <c r="C1" s="385"/>
      <c r="D1" s="385"/>
      <c r="E1" s="385"/>
      <c r="F1" s="385"/>
      <c r="G1" s="385"/>
      <c r="H1" s="431"/>
      <c r="I1" s="385"/>
      <c r="J1" s="385" t="s">
        <v>76</v>
      </c>
      <c r="K1" s="385"/>
      <c r="L1" s="385"/>
      <c r="M1" s="385"/>
      <c r="N1" s="385"/>
      <c r="O1" s="385"/>
      <c r="P1" s="385"/>
      <c r="Q1" s="431"/>
      <c r="R1" s="385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</row>
    <row r="2" spans="1:37" ht="15" customHeight="1" thickBot="1" x14ac:dyDescent="0.3">
      <c r="A2" s="70" t="s">
        <v>38</v>
      </c>
      <c r="B2" s="86">
        <f>PlotMetadata!J3</f>
        <v>0</v>
      </c>
      <c r="C2" s="244" t="s">
        <v>1</v>
      </c>
      <c r="D2" s="82">
        <f>PlotMetadata!B2</f>
        <v>0</v>
      </c>
      <c r="E2" s="70" t="s">
        <v>2</v>
      </c>
      <c r="F2" s="439">
        <f>PlotMetadata!B3</f>
        <v>0</v>
      </c>
      <c r="G2" s="440"/>
      <c r="H2" s="72" t="s">
        <v>39</v>
      </c>
      <c r="I2" s="229">
        <f>PtCover!R2</f>
        <v>0</v>
      </c>
      <c r="J2" s="1"/>
      <c r="L2" s="93" t="s">
        <v>79</v>
      </c>
      <c r="M2" s="94" t="s">
        <v>160</v>
      </c>
      <c r="N2" s="94" t="s">
        <v>161</v>
      </c>
      <c r="O2" s="95" t="s">
        <v>162</v>
      </c>
    </row>
    <row r="3" spans="1:37" ht="15" customHeight="1" thickBot="1" x14ac:dyDescent="0.35">
      <c r="A3" s="304" t="s">
        <v>3</v>
      </c>
      <c r="B3" s="305"/>
      <c r="C3" s="87">
        <f>PlotMetadata!C4</f>
        <v>0</v>
      </c>
      <c r="D3" s="88"/>
      <c r="E3" s="88"/>
      <c r="F3" s="88"/>
      <c r="G3" s="88"/>
      <c r="H3" s="88"/>
      <c r="I3" s="73"/>
      <c r="J3" s="1"/>
      <c r="K3" s="455" t="s">
        <v>164</v>
      </c>
      <c r="L3" s="90"/>
      <c r="M3" s="114">
        <f>SUMIF($B$6:$B$44, L3, $C$6:$C$44)</f>
        <v>0</v>
      </c>
      <c r="N3" s="114">
        <f>COUNTIF($B$6:$B$44, L3)</f>
        <v>0</v>
      </c>
      <c r="O3" s="232" t="e">
        <f>AVERAGEIF($B$6:$B$44, L3, $C$6:$C$44)</f>
        <v>#DIV/0!</v>
      </c>
    </row>
    <row r="4" spans="1:37" ht="15" customHeight="1" thickBot="1" x14ac:dyDescent="0.35">
      <c r="A4" s="304" t="s">
        <v>77</v>
      </c>
      <c r="B4" s="305"/>
      <c r="C4" s="81" t="b">
        <f>IF($I$2=1, PlotMetadata!$B$9, IF($I$2=2, PlotMetadata!$B$10, IF($I$2=3, PlotMetadata!$B$11)))</f>
        <v>0</v>
      </c>
      <c r="D4" s="460" t="s">
        <v>163</v>
      </c>
      <c r="E4" s="461"/>
      <c r="F4" s="83"/>
      <c r="G4" s="70" t="s">
        <v>159</v>
      </c>
      <c r="H4" s="458"/>
      <c r="I4" s="459"/>
      <c r="J4" s="1"/>
      <c r="K4" s="455"/>
      <c r="L4" s="91"/>
      <c r="M4" s="115">
        <f t="shared" ref="M4:M12" si="0">SUMIF($B$6:$B$44, L4, $C$6:$C$44)</f>
        <v>0</v>
      </c>
      <c r="N4" s="115">
        <f t="shared" ref="N4:N12" si="1">COUNTIF($B$6:$B$44, L4)</f>
        <v>0</v>
      </c>
      <c r="O4" s="233" t="e">
        <f t="shared" ref="O4:O12" si="2">AVERAGEIF($B$6:$B$44, L4, $C$6:$C$44)</f>
        <v>#DIV/0!</v>
      </c>
    </row>
    <row r="5" spans="1:37" ht="15" customHeight="1" thickBot="1" x14ac:dyDescent="0.35">
      <c r="A5" s="57" t="s">
        <v>78</v>
      </c>
      <c r="B5" s="163" t="s">
        <v>79</v>
      </c>
      <c r="C5" s="57" t="s">
        <v>80</v>
      </c>
      <c r="D5" s="57" t="s">
        <v>81</v>
      </c>
      <c r="E5" s="57" t="s">
        <v>79</v>
      </c>
      <c r="F5" s="163" t="s">
        <v>82</v>
      </c>
      <c r="G5" s="163" t="s">
        <v>79</v>
      </c>
      <c r="H5" s="441" t="s">
        <v>83</v>
      </c>
      <c r="I5" s="442"/>
      <c r="J5" s="1"/>
      <c r="K5" s="455"/>
      <c r="L5" s="91"/>
      <c r="M5" s="115">
        <f t="shared" si="0"/>
        <v>0</v>
      </c>
      <c r="N5" s="115">
        <f t="shared" si="1"/>
        <v>0</v>
      </c>
      <c r="O5" s="233" t="e">
        <f t="shared" si="2"/>
        <v>#DIV/0!</v>
      </c>
    </row>
    <row r="6" spans="1:37" ht="14.85" customHeight="1" thickBot="1" x14ac:dyDescent="0.35">
      <c r="A6" s="75"/>
      <c r="B6" s="78"/>
      <c r="C6" s="80"/>
      <c r="D6" s="75"/>
      <c r="E6" s="75"/>
      <c r="F6" s="80"/>
      <c r="G6" s="79"/>
      <c r="H6" s="453"/>
      <c r="I6" s="454"/>
      <c r="K6" s="455"/>
      <c r="L6" s="91"/>
      <c r="M6" s="115">
        <f t="shared" si="0"/>
        <v>0</v>
      </c>
      <c r="N6" s="115">
        <f t="shared" si="1"/>
        <v>0</v>
      </c>
      <c r="O6" s="233" t="e">
        <f t="shared" si="2"/>
        <v>#DIV/0!</v>
      </c>
    </row>
    <row r="7" spans="1:37" ht="14.85" customHeight="1" thickBot="1" x14ac:dyDescent="0.35">
      <c r="A7" s="75"/>
      <c r="B7" s="78"/>
      <c r="C7" s="80"/>
      <c r="D7" s="75"/>
      <c r="E7" s="75"/>
      <c r="F7" s="80"/>
      <c r="G7" s="79"/>
      <c r="H7" s="453"/>
      <c r="I7" s="454"/>
      <c r="K7" s="455"/>
      <c r="L7" s="92"/>
      <c r="M7" s="116">
        <f t="shared" si="0"/>
        <v>0</v>
      </c>
      <c r="N7" s="116">
        <f t="shared" si="1"/>
        <v>0</v>
      </c>
      <c r="O7" s="234" t="e">
        <f t="shared" si="2"/>
        <v>#DIV/0!</v>
      </c>
    </row>
    <row r="8" spans="1:37" ht="14.85" customHeight="1" thickBot="1" x14ac:dyDescent="0.35">
      <c r="A8" s="75"/>
      <c r="B8" s="78"/>
      <c r="C8" s="80"/>
      <c r="D8" s="75"/>
      <c r="E8" s="75"/>
      <c r="F8" s="80"/>
      <c r="G8" s="79"/>
      <c r="H8" s="453"/>
      <c r="I8" s="454"/>
      <c r="K8" s="455" t="s">
        <v>165</v>
      </c>
      <c r="L8" s="90"/>
      <c r="M8" s="114">
        <f t="shared" si="0"/>
        <v>0</v>
      </c>
      <c r="N8" s="114">
        <f t="shared" si="1"/>
        <v>0</v>
      </c>
      <c r="O8" s="232" t="e">
        <f t="shared" si="2"/>
        <v>#DIV/0!</v>
      </c>
    </row>
    <row r="9" spans="1:37" ht="14.85" customHeight="1" thickBot="1" x14ac:dyDescent="0.35">
      <c r="A9" s="75"/>
      <c r="B9" s="78"/>
      <c r="C9" s="80"/>
      <c r="D9" s="75"/>
      <c r="E9" s="75"/>
      <c r="F9" s="80"/>
      <c r="G9" s="79"/>
      <c r="H9" s="453"/>
      <c r="I9" s="454"/>
      <c r="K9" s="455"/>
      <c r="L9" s="91"/>
      <c r="M9" s="115">
        <f t="shared" si="0"/>
        <v>0</v>
      </c>
      <c r="N9" s="115">
        <f t="shared" si="1"/>
        <v>0</v>
      </c>
      <c r="O9" s="233" t="e">
        <f t="shared" si="2"/>
        <v>#DIV/0!</v>
      </c>
    </row>
    <row r="10" spans="1:37" ht="14.85" customHeight="1" thickBot="1" x14ac:dyDescent="0.35">
      <c r="A10" s="75"/>
      <c r="B10" s="78"/>
      <c r="C10" s="80"/>
      <c r="D10" s="75"/>
      <c r="E10" s="75"/>
      <c r="F10" s="80"/>
      <c r="G10" s="79"/>
      <c r="H10" s="453"/>
      <c r="I10" s="454"/>
      <c r="K10" s="455"/>
      <c r="L10" s="91"/>
      <c r="M10" s="115">
        <f t="shared" si="0"/>
        <v>0</v>
      </c>
      <c r="N10" s="115">
        <f t="shared" si="1"/>
        <v>0</v>
      </c>
      <c r="O10" s="233" t="e">
        <f t="shared" si="2"/>
        <v>#DIV/0!</v>
      </c>
    </row>
    <row r="11" spans="1:37" ht="14.85" customHeight="1" thickBot="1" x14ac:dyDescent="0.35">
      <c r="A11" s="75"/>
      <c r="B11" s="78"/>
      <c r="C11" s="80"/>
      <c r="D11" s="75"/>
      <c r="E11" s="75"/>
      <c r="F11" s="80"/>
      <c r="G11" s="79"/>
      <c r="H11" s="453"/>
      <c r="I11" s="454"/>
      <c r="K11" s="455"/>
      <c r="L11" s="91"/>
      <c r="M11" s="115">
        <f t="shared" si="0"/>
        <v>0</v>
      </c>
      <c r="N11" s="115">
        <f t="shared" si="1"/>
        <v>0</v>
      </c>
      <c r="O11" s="233" t="e">
        <f t="shared" si="2"/>
        <v>#DIV/0!</v>
      </c>
    </row>
    <row r="12" spans="1:37" ht="14.85" customHeight="1" thickBot="1" x14ac:dyDescent="0.35">
      <c r="A12" s="75"/>
      <c r="B12" s="78"/>
      <c r="C12" s="80"/>
      <c r="D12" s="75"/>
      <c r="E12" s="75"/>
      <c r="F12" s="80"/>
      <c r="G12" s="79"/>
      <c r="H12" s="453"/>
      <c r="I12" s="454"/>
      <c r="K12" s="455"/>
      <c r="L12" s="92"/>
      <c r="M12" s="116">
        <f t="shared" si="0"/>
        <v>0</v>
      </c>
      <c r="N12" s="116">
        <f t="shared" si="1"/>
        <v>0</v>
      </c>
      <c r="O12" s="234" t="e">
        <f t="shared" si="2"/>
        <v>#DIV/0!</v>
      </c>
    </row>
    <row r="13" spans="1:37" ht="14.85" customHeight="1" thickBot="1" x14ac:dyDescent="0.35">
      <c r="A13" s="75"/>
      <c r="B13" s="78"/>
      <c r="C13" s="80"/>
      <c r="D13" s="75"/>
      <c r="E13" s="75"/>
      <c r="F13" s="80"/>
      <c r="G13" s="79"/>
      <c r="H13" s="453"/>
      <c r="I13" s="454"/>
      <c r="K13" s="455" t="s">
        <v>166</v>
      </c>
      <c r="L13" s="90"/>
      <c r="M13" s="114">
        <f>SUMIF($E$6:$E$44, L13, $F$6:$F$44)</f>
        <v>0</v>
      </c>
      <c r="N13" s="114">
        <f>COUNTIF($E$6:$E$44, L13)</f>
        <v>0</v>
      </c>
      <c r="O13" s="232" t="e">
        <f>AVERAGEIF($E$6:$E$44, L13, $F$6:$F$44)</f>
        <v>#DIV/0!</v>
      </c>
    </row>
    <row r="14" spans="1:37" ht="14.85" customHeight="1" thickBot="1" x14ac:dyDescent="0.35">
      <c r="A14" s="75"/>
      <c r="B14" s="78"/>
      <c r="C14" s="80"/>
      <c r="D14" s="75"/>
      <c r="E14" s="75"/>
      <c r="F14" s="80"/>
      <c r="G14" s="79"/>
      <c r="H14" s="453"/>
      <c r="I14" s="454"/>
      <c r="K14" s="455"/>
      <c r="L14" s="91"/>
      <c r="M14" s="115">
        <f t="shared" ref="M14:M20" si="3">SUMIF($E$6:$E$44, L14, $F$6:$F$44)</f>
        <v>0</v>
      </c>
      <c r="N14" s="115">
        <f t="shared" ref="N14:N20" si="4">COUNTIF($E$6:$E$44, L14)</f>
        <v>0</v>
      </c>
      <c r="O14" s="233" t="e">
        <f t="shared" ref="O14:O20" si="5">AVERAGEIF($E$6:$E$44, L14, $F$6:$F$44)</f>
        <v>#DIV/0!</v>
      </c>
    </row>
    <row r="15" spans="1:37" ht="14.85" customHeight="1" thickBot="1" x14ac:dyDescent="0.35">
      <c r="A15" s="75"/>
      <c r="B15" s="78"/>
      <c r="C15" s="80"/>
      <c r="D15" s="75"/>
      <c r="E15" s="75"/>
      <c r="F15" s="80"/>
      <c r="G15" s="79"/>
      <c r="H15" s="453"/>
      <c r="I15" s="454"/>
      <c r="K15" s="455"/>
      <c r="L15" s="91"/>
      <c r="M15" s="115">
        <f t="shared" si="3"/>
        <v>0</v>
      </c>
      <c r="N15" s="115">
        <f t="shared" si="4"/>
        <v>0</v>
      </c>
      <c r="O15" s="233" t="e">
        <f t="shared" si="5"/>
        <v>#DIV/0!</v>
      </c>
    </row>
    <row r="16" spans="1:37" ht="14.85" customHeight="1" thickBot="1" x14ac:dyDescent="0.35">
      <c r="A16" s="75"/>
      <c r="B16" s="78"/>
      <c r="C16" s="80"/>
      <c r="D16" s="75"/>
      <c r="E16" s="75"/>
      <c r="F16" s="80"/>
      <c r="G16" s="79"/>
      <c r="H16" s="453"/>
      <c r="I16" s="454"/>
      <c r="K16" s="455"/>
      <c r="L16" s="91"/>
      <c r="M16" s="115">
        <f t="shared" si="3"/>
        <v>0</v>
      </c>
      <c r="N16" s="115">
        <f t="shared" si="4"/>
        <v>0</v>
      </c>
      <c r="O16" s="233" t="e">
        <f t="shared" si="5"/>
        <v>#DIV/0!</v>
      </c>
    </row>
    <row r="17" spans="1:15" ht="14.85" customHeight="1" thickBot="1" x14ac:dyDescent="0.35">
      <c r="A17" s="75"/>
      <c r="B17" s="78"/>
      <c r="C17" s="80"/>
      <c r="D17" s="75"/>
      <c r="E17" s="75"/>
      <c r="F17" s="80"/>
      <c r="G17" s="79"/>
      <c r="H17" s="453"/>
      <c r="I17" s="454"/>
      <c r="K17" s="455"/>
      <c r="L17" s="91"/>
      <c r="M17" s="115">
        <f t="shared" si="3"/>
        <v>0</v>
      </c>
      <c r="N17" s="115">
        <f t="shared" si="4"/>
        <v>0</v>
      </c>
      <c r="O17" s="233" t="e">
        <f t="shared" si="5"/>
        <v>#DIV/0!</v>
      </c>
    </row>
    <row r="18" spans="1:15" ht="14.85" customHeight="1" thickBot="1" x14ac:dyDescent="0.35">
      <c r="A18" s="75"/>
      <c r="B18" s="78"/>
      <c r="C18" s="80"/>
      <c r="D18" s="75"/>
      <c r="E18" s="75"/>
      <c r="F18" s="80"/>
      <c r="G18" s="79"/>
      <c r="H18" s="453"/>
      <c r="I18" s="454"/>
      <c r="K18" s="455"/>
      <c r="L18" s="91"/>
      <c r="M18" s="115">
        <f t="shared" si="3"/>
        <v>0</v>
      </c>
      <c r="N18" s="115">
        <f t="shared" si="4"/>
        <v>0</v>
      </c>
      <c r="O18" s="233" t="e">
        <f t="shared" si="5"/>
        <v>#DIV/0!</v>
      </c>
    </row>
    <row r="19" spans="1:15" ht="14.85" customHeight="1" thickBot="1" x14ac:dyDescent="0.35">
      <c r="A19" s="75"/>
      <c r="B19" s="78"/>
      <c r="C19" s="80"/>
      <c r="D19" s="75"/>
      <c r="E19" s="75"/>
      <c r="F19" s="80"/>
      <c r="G19" s="79"/>
      <c r="H19" s="453"/>
      <c r="I19" s="454"/>
      <c r="K19" s="455"/>
      <c r="L19" s="91"/>
      <c r="M19" s="115">
        <f t="shared" si="3"/>
        <v>0</v>
      </c>
      <c r="N19" s="115">
        <f t="shared" si="4"/>
        <v>0</v>
      </c>
      <c r="O19" s="233" t="e">
        <f t="shared" si="5"/>
        <v>#DIV/0!</v>
      </c>
    </row>
    <row r="20" spans="1:15" ht="14.85" customHeight="1" thickBot="1" x14ac:dyDescent="0.35">
      <c r="A20" s="75"/>
      <c r="B20" s="78"/>
      <c r="C20" s="80"/>
      <c r="D20" s="75"/>
      <c r="E20" s="75"/>
      <c r="F20" s="80"/>
      <c r="G20" s="79"/>
      <c r="H20" s="453"/>
      <c r="I20" s="454"/>
      <c r="K20" s="455"/>
      <c r="L20" s="92"/>
      <c r="M20" s="116">
        <f t="shared" si="3"/>
        <v>0</v>
      </c>
      <c r="N20" s="116">
        <f t="shared" si="4"/>
        <v>0</v>
      </c>
      <c r="O20" s="234" t="e">
        <f t="shared" si="5"/>
        <v>#DIV/0!</v>
      </c>
    </row>
    <row r="21" spans="1:15" ht="14.85" customHeight="1" thickBot="1" x14ac:dyDescent="0.35">
      <c r="A21" s="75"/>
      <c r="B21" s="78"/>
      <c r="C21" s="80"/>
      <c r="D21" s="75"/>
      <c r="E21" s="75"/>
      <c r="F21" s="80"/>
      <c r="G21" s="79"/>
      <c r="H21" s="453"/>
      <c r="I21" s="454"/>
      <c r="K21" s="455" t="s">
        <v>167</v>
      </c>
      <c r="L21" s="90"/>
      <c r="M21" s="114">
        <f>SUMIF($G$6:$G$44, L21, $H$6:$H$44)</f>
        <v>0</v>
      </c>
      <c r="N21" s="114">
        <f>COUNTIF($G$6:$G$44, L21)</f>
        <v>0</v>
      </c>
      <c r="O21" s="232" t="e">
        <f>AVERAGEIF($G$6:$G$44, L21, $H$6:$H$44)</f>
        <v>#DIV/0!</v>
      </c>
    </row>
    <row r="22" spans="1:15" ht="14.85" customHeight="1" thickBot="1" x14ac:dyDescent="0.35">
      <c r="A22" s="75"/>
      <c r="B22" s="78"/>
      <c r="C22" s="80"/>
      <c r="D22" s="75"/>
      <c r="E22" s="75"/>
      <c r="F22" s="80"/>
      <c r="G22" s="79"/>
      <c r="H22" s="453"/>
      <c r="I22" s="454"/>
      <c r="K22" s="455"/>
      <c r="L22" s="91"/>
      <c r="M22" s="115">
        <f t="shared" ref="M22:M28" si="6">SUMIF($G$6:$G$44, L22, $H$6:$H$44)</f>
        <v>0</v>
      </c>
      <c r="N22" s="115">
        <f t="shared" ref="N22:N28" si="7">COUNTIF($G$6:$G$44, L22)</f>
        <v>0</v>
      </c>
      <c r="O22" s="233" t="e">
        <f t="shared" ref="O22:O28" si="8">AVERAGEIF($G$6:$G$44, L22, $H$6:$H$44)</f>
        <v>#DIV/0!</v>
      </c>
    </row>
    <row r="23" spans="1:15" ht="14.85" customHeight="1" thickBot="1" x14ac:dyDescent="0.35">
      <c r="A23" s="75"/>
      <c r="B23" s="78"/>
      <c r="C23" s="80"/>
      <c r="D23" s="75"/>
      <c r="E23" s="75"/>
      <c r="F23" s="80"/>
      <c r="G23" s="79"/>
      <c r="H23" s="453"/>
      <c r="I23" s="454"/>
      <c r="K23" s="455"/>
      <c r="L23" s="91"/>
      <c r="M23" s="115">
        <f t="shared" si="6"/>
        <v>0</v>
      </c>
      <c r="N23" s="115">
        <f t="shared" si="7"/>
        <v>0</v>
      </c>
      <c r="O23" s="233" t="e">
        <f t="shared" si="8"/>
        <v>#DIV/0!</v>
      </c>
    </row>
    <row r="24" spans="1:15" ht="14.85" customHeight="1" thickBot="1" x14ac:dyDescent="0.35">
      <c r="A24" s="75"/>
      <c r="B24" s="78"/>
      <c r="C24" s="80"/>
      <c r="D24" s="75"/>
      <c r="E24" s="75"/>
      <c r="F24" s="80"/>
      <c r="G24" s="79"/>
      <c r="H24" s="453"/>
      <c r="I24" s="454"/>
      <c r="K24" s="455"/>
      <c r="L24" s="91"/>
      <c r="M24" s="115">
        <f t="shared" si="6"/>
        <v>0</v>
      </c>
      <c r="N24" s="115">
        <f t="shared" si="7"/>
        <v>0</v>
      </c>
      <c r="O24" s="233" t="e">
        <f t="shared" si="8"/>
        <v>#DIV/0!</v>
      </c>
    </row>
    <row r="25" spans="1:15" ht="14.85" customHeight="1" thickBot="1" x14ac:dyDescent="0.35">
      <c r="A25" s="75"/>
      <c r="B25" s="78"/>
      <c r="C25" s="80"/>
      <c r="D25" s="75"/>
      <c r="E25" s="75"/>
      <c r="F25" s="80"/>
      <c r="G25" s="79"/>
      <c r="H25" s="453"/>
      <c r="I25" s="454"/>
      <c r="K25" s="455"/>
      <c r="L25" s="91"/>
      <c r="M25" s="115">
        <f t="shared" si="6"/>
        <v>0</v>
      </c>
      <c r="N25" s="115">
        <f t="shared" si="7"/>
        <v>0</v>
      </c>
      <c r="O25" s="233" t="e">
        <f t="shared" si="8"/>
        <v>#DIV/0!</v>
      </c>
    </row>
    <row r="26" spans="1:15" ht="14.85" customHeight="1" thickBot="1" x14ac:dyDescent="0.35">
      <c r="A26" s="75"/>
      <c r="B26" s="78"/>
      <c r="C26" s="80"/>
      <c r="D26" s="75"/>
      <c r="E26" s="75"/>
      <c r="F26" s="80"/>
      <c r="G26" s="79"/>
      <c r="H26" s="453"/>
      <c r="I26" s="454"/>
      <c r="K26" s="455"/>
      <c r="L26" s="91"/>
      <c r="M26" s="115">
        <f t="shared" si="6"/>
        <v>0</v>
      </c>
      <c r="N26" s="115">
        <f t="shared" si="7"/>
        <v>0</v>
      </c>
      <c r="O26" s="233" t="e">
        <f t="shared" si="8"/>
        <v>#DIV/0!</v>
      </c>
    </row>
    <row r="27" spans="1:15" ht="14.85" customHeight="1" thickBot="1" x14ac:dyDescent="0.35">
      <c r="A27" s="75"/>
      <c r="B27" s="78"/>
      <c r="C27" s="80"/>
      <c r="D27" s="75"/>
      <c r="E27" s="75"/>
      <c r="F27" s="80"/>
      <c r="G27" s="79"/>
      <c r="H27" s="453"/>
      <c r="I27" s="454"/>
      <c r="K27" s="455"/>
      <c r="L27" s="91"/>
      <c r="M27" s="115">
        <f t="shared" si="6"/>
        <v>0</v>
      </c>
      <c r="N27" s="115">
        <f t="shared" si="7"/>
        <v>0</v>
      </c>
      <c r="O27" s="233" t="e">
        <f t="shared" si="8"/>
        <v>#DIV/0!</v>
      </c>
    </row>
    <row r="28" spans="1:15" s="59" customFormat="1" ht="14.85" customHeight="1" thickBot="1" x14ac:dyDescent="0.35">
      <c r="A28" s="76"/>
      <c r="B28" s="78"/>
      <c r="C28" s="80"/>
      <c r="D28" s="76"/>
      <c r="E28" s="76"/>
      <c r="F28" s="80"/>
      <c r="G28" s="79"/>
      <c r="H28" s="453"/>
      <c r="I28" s="454"/>
      <c r="K28" s="455"/>
      <c r="L28" s="92"/>
      <c r="M28" s="116">
        <f t="shared" si="6"/>
        <v>0</v>
      </c>
      <c r="N28" s="116">
        <f t="shared" si="7"/>
        <v>0</v>
      </c>
      <c r="O28" s="117" t="e">
        <f t="shared" si="8"/>
        <v>#DIV/0!</v>
      </c>
    </row>
    <row r="29" spans="1:15" s="59" customFormat="1" ht="14.85" customHeight="1" x14ac:dyDescent="0.3">
      <c r="A29" s="76"/>
      <c r="B29" s="78"/>
      <c r="C29" s="80"/>
      <c r="D29" s="76"/>
      <c r="E29" s="76"/>
      <c r="F29" s="80"/>
      <c r="G29" s="79"/>
      <c r="H29" s="453"/>
      <c r="I29" s="454"/>
      <c r="K29" s="60"/>
      <c r="L29" s="107" t="s">
        <v>168</v>
      </c>
      <c r="M29" s="114">
        <f>SUM(M3:M7)</f>
        <v>0</v>
      </c>
      <c r="N29" s="96"/>
      <c r="O29" s="97"/>
    </row>
    <row r="30" spans="1:15" s="59" customFormat="1" ht="14.85" customHeight="1" x14ac:dyDescent="0.3">
      <c r="A30" s="76"/>
      <c r="B30" s="78"/>
      <c r="C30" s="80"/>
      <c r="D30" s="76"/>
      <c r="E30" s="76"/>
      <c r="F30" s="80"/>
      <c r="G30" s="79"/>
      <c r="H30" s="453"/>
      <c r="I30" s="454"/>
      <c r="K30" s="60"/>
      <c r="L30" s="109" t="s">
        <v>169</v>
      </c>
      <c r="M30" s="118">
        <f>SUM(M8:M12)</f>
        <v>0</v>
      </c>
      <c r="N30" s="98"/>
      <c r="O30" s="99"/>
    </row>
    <row r="31" spans="1:15" s="59" customFormat="1" ht="14.85" customHeight="1" x14ac:dyDescent="0.3">
      <c r="A31" s="76"/>
      <c r="B31" s="78"/>
      <c r="C31" s="80"/>
      <c r="D31" s="76"/>
      <c r="E31" s="76"/>
      <c r="F31" s="80"/>
      <c r="G31" s="79"/>
      <c r="H31" s="453"/>
      <c r="I31" s="454"/>
      <c r="K31" s="60"/>
      <c r="L31" s="110" t="s">
        <v>170</v>
      </c>
      <c r="M31" s="102"/>
      <c r="N31" s="119">
        <f>SUM(N3:N7)</f>
        <v>0</v>
      </c>
      <c r="O31" s="100"/>
    </row>
    <row r="32" spans="1:15" ht="14.85" customHeight="1" x14ac:dyDescent="0.3">
      <c r="A32" s="75"/>
      <c r="B32" s="78"/>
      <c r="C32" s="80"/>
      <c r="D32" s="75"/>
      <c r="E32" s="75"/>
      <c r="F32" s="80"/>
      <c r="G32" s="79"/>
      <c r="H32" s="453"/>
      <c r="I32" s="454"/>
      <c r="K32" s="60"/>
      <c r="L32" s="111" t="s">
        <v>171</v>
      </c>
      <c r="M32" s="103"/>
      <c r="N32" s="120">
        <f>SUM(N8:N12)</f>
        <v>0</v>
      </c>
      <c r="O32" s="101"/>
    </row>
    <row r="33" spans="1:15" ht="14.85" customHeight="1" x14ac:dyDescent="0.3">
      <c r="A33" s="75"/>
      <c r="B33" s="78"/>
      <c r="C33" s="80"/>
      <c r="D33" s="75"/>
      <c r="E33" s="75"/>
      <c r="F33" s="80"/>
      <c r="G33" s="79"/>
      <c r="H33" s="453"/>
      <c r="I33" s="454"/>
      <c r="K33" s="60"/>
      <c r="L33" s="112" t="s">
        <v>172</v>
      </c>
      <c r="M33" s="104"/>
      <c r="N33" s="104"/>
      <c r="O33" s="235" t="e">
        <f>M29/N31</f>
        <v>#DIV/0!</v>
      </c>
    </row>
    <row r="34" spans="1:15" s="59" customFormat="1" ht="14.85" customHeight="1" x14ac:dyDescent="0.3">
      <c r="A34" s="76"/>
      <c r="B34" s="78"/>
      <c r="C34" s="80"/>
      <c r="D34" s="76"/>
      <c r="E34" s="76"/>
      <c r="F34" s="80"/>
      <c r="G34" s="79"/>
      <c r="H34" s="453"/>
      <c r="I34" s="454"/>
      <c r="K34" s="60"/>
      <c r="L34" s="113" t="s">
        <v>173</v>
      </c>
      <c r="M34" s="105"/>
      <c r="N34" s="105"/>
      <c r="O34" s="233" t="e">
        <f>M30/N32</f>
        <v>#DIV/0!</v>
      </c>
    </row>
    <row r="35" spans="1:15" s="59" customFormat="1" ht="14.85" customHeight="1" thickBot="1" x14ac:dyDescent="0.35">
      <c r="A35" s="76"/>
      <c r="B35" s="78"/>
      <c r="C35" s="80"/>
      <c r="D35" s="76"/>
      <c r="E35" s="76"/>
      <c r="F35" s="80"/>
      <c r="G35" s="79"/>
      <c r="H35" s="453"/>
      <c r="I35" s="454"/>
      <c r="K35" s="60"/>
      <c r="L35" s="108" t="s">
        <v>174</v>
      </c>
      <c r="M35" s="106"/>
      <c r="N35" s="106"/>
      <c r="O35" s="234" t="e">
        <f>AVERAGE(C6:C44)</f>
        <v>#DIV/0!</v>
      </c>
    </row>
    <row r="36" spans="1:15" s="59" customFormat="1" ht="14.85" customHeight="1" x14ac:dyDescent="0.3">
      <c r="A36" s="76"/>
      <c r="B36" s="78"/>
      <c r="C36" s="80"/>
      <c r="D36" s="76"/>
      <c r="E36" s="76"/>
      <c r="F36" s="80"/>
      <c r="G36" s="79"/>
      <c r="H36" s="453"/>
      <c r="I36" s="454"/>
      <c r="K36" s="60"/>
      <c r="L36" s="107" t="s">
        <v>175</v>
      </c>
      <c r="M36" s="114">
        <f>SUM(M13:M20)</f>
        <v>0</v>
      </c>
      <c r="N36" s="114">
        <f>SUM(N13:N20)</f>
        <v>0</v>
      </c>
      <c r="O36" s="232" t="e">
        <f>M36/N36</f>
        <v>#DIV/0!</v>
      </c>
    </row>
    <row r="37" spans="1:15" s="59" customFormat="1" ht="14.85" customHeight="1" thickBot="1" x14ac:dyDescent="0.35">
      <c r="A37" s="76"/>
      <c r="B37" s="78"/>
      <c r="C37" s="80"/>
      <c r="D37" s="76"/>
      <c r="E37" s="76"/>
      <c r="F37" s="80"/>
      <c r="G37" s="79"/>
      <c r="H37" s="453"/>
      <c r="I37" s="454"/>
      <c r="K37" s="60"/>
      <c r="L37" s="108" t="s">
        <v>176</v>
      </c>
      <c r="M37" s="116">
        <f>SUM(M21:M28)</f>
        <v>0</v>
      </c>
      <c r="N37" s="116">
        <f>SUM(N21:N28)</f>
        <v>0</v>
      </c>
      <c r="O37" s="234" t="e">
        <f>M37/N37</f>
        <v>#DIV/0!</v>
      </c>
    </row>
    <row r="38" spans="1:15" ht="14.85" customHeight="1" x14ac:dyDescent="0.3">
      <c r="A38" s="75"/>
      <c r="B38" s="78"/>
      <c r="C38" s="80"/>
      <c r="D38" s="75"/>
      <c r="E38" s="75"/>
      <c r="F38" s="80"/>
      <c r="G38" s="79"/>
      <c r="H38" s="453"/>
      <c r="I38" s="454"/>
      <c r="K38" s="456" t="s">
        <v>81</v>
      </c>
      <c r="L38" s="112" t="s">
        <v>177</v>
      </c>
      <c r="M38" s="122">
        <f>COUNTIF($D$6:$D$44, "S")</f>
        <v>0</v>
      </c>
      <c r="N38" s="121">
        <f>IF(M38&gt;M39, "S", 0)</f>
        <v>0</v>
      </c>
      <c r="O38" s="89"/>
    </row>
    <row r="39" spans="1:15" ht="14.85" customHeight="1" thickBot="1" x14ac:dyDescent="0.35">
      <c r="A39" s="75"/>
      <c r="B39" s="78"/>
      <c r="C39" s="80"/>
      <c r="D39" s="75"/>
      <c r="E39" s="75"/>
      <c r="F39" s="80"/>
      <c r="G39" s="79"/>
      <c r="H39" s="453"/>
      <c r="I39" s="454"/>
      <c r="K39" s="457"/>
      <c r="L39" s="108" t="s">
        <v>178</v>
      </c>
      <c r="M39" s="116">
        <f>COUNTIF($D$6:$D$44, "C")</f>
        <v>0</v>
      </c>
      <c r="N39" s="117">
        <f>IF(M39&gt;M38, "C", 0)</f>
        <v>0</v>
      </c>
      <c r="O39" s="89"/>
    </row>
    <row r="40" spans="1:15" s="59" customFormat="1" ht="14.85" customHeight="1" x14ac:dyDescent="0.3">
      <c r="A40" s="76"/>
      <c r="B40" s="78"/>
      <c r="C40" s="80"/>
      <c r="D40" s="76"/>
      <c r="E40" s="76"/>
      <c r="F40" s="80"/>
      <c r="G40" s="79"/>
      <c r="H40" s="453"/>
      <c r="I40" s="454"/>
      <c r="K40" s="60"/>
      <c r="L40" s="89"/>
      <c r="M40" s="89"/>
      <c r="N40" s="89"/>
      <c r="O40" s="89"/>
    </row>
    <row r="41" spans="1:15" s="59" customFormat="1" ht="14.85" customHeight="1" x14ac:dyDescent="0.3">
      <c r="A41" s="76"/>
      <c r="B41" s="84"/>
      <c r="C41" s="84"/>
      <c r="D41" s="76"/>
      <c r="E41" s="76"/>
      <c r="F41" s="84"/>
      <c r="G41" s="79"/>
      <c r="H41" s="85"/>
      <c r="I41" s="79"/>
      <c r="K41" s="60"/>
      <c r="L41" s="89"/>
      <c r="M41" s="89"/>
      <c r="N41" s="89"/>
      <c r="O41" s="89"/>
    </row>
    <row r="42" spans="1:15" ht="14.85" customHeight="1" x14ac:dyDescent="0.3">
      <c r="A42" s="75"/>
      <c r="B42" s="78"/>
      <c r="C42" s="80"/>
      <c r="D42" s="75"/>
      <c r="E42" s="75"/>
      <c r="F42" s="80"/>
      <c r="G42" s="79"/>
      <c r="H42" s="453"/>
      <c r="I42" s="454"/>
      <c r="K42" s="60"/>
      <c r="L42" s="89"/>
      <c r="M42" s="89"/>
      <c r="N42" s="89"/>
      <c r="O42" s="89"/>
    </row>
    <row r="43" spans="1:15" ht="14.85" customHeight="1" x14ac:dyDescent="0.3">
      <c r="A43" s="75"/>
      <c r="B43" s="78"/>
      <c r="C43" s="80"/>
      <c r="D43" s="75"/>
      <c r="E43" s="75"/>
      <c r="F43" s="80"/>
      <c r="G43" s="79"/>
      <c r="H43" s="453"/>
      <c r="I43" s="454"/>
      <c r="K43" s="60"/>
      <c r="L43" s="89"/>
      <c r="M43" s="89"/>
      <c r="N43" s="89"/>
      <c r="O43" s="89"/>
    </row>
    <row r="44" spans="1:15" ht="14.85" customHeight="1" x14ac:dyDescent="0.3">
      <c r="A44" s="75"/>
      <c r="B44" s="78"/>
      <c r="C44" s="80"/>
      <c r="D44" s="75"/>
      <c r="E44" s="75"/>
      <c r="F44" s="80"/>
      <c r="G44" s="79"/>
      <c r="H44" s="453"/>
      <c r="I44" s="454"/>
      <c r="K44" s="60"/>
      <c r="L44" s="89"/>
      <c r="M44" s="89"/>
      <c r="N44" s="89"/>
      <c r="O44" s="89"/>
    </row>
    <row r="45" spans="1:15" ht="15" customHeight="1" x14ac:dyDescent="0.3">
      <c r="A45" s="449" t="s">
        <v>316</v>
      </c>
      <c r="B45" s="450"/>
      <c r="C45" s="450"/>
      <c r="D45" s="236" t="e">
        <f>M29/N31</f>
        <v>#DIV/0!</v>
      </c>
      <c r="E45" s="443"/>
      <c r="F45" s="443"/>
      <c r="G45" s="443"/>
      <c r="H45" s="443"/>
      <c r="I45" s="444"/>
      <c r="K45" s="60"/>
      <c r="L45" s="89"/>
      <c r="M45" s="89"/>
      <c r="N45" s="89"/>
      <c r="O45" s="89"/>
    </row>
    <row r="46" spans="1:15" ht="15" customHeight="1" x14ac:dyDescent="0.3">
      <c r="A46" s="451" t="s">
        <v>317</v>
      </c>
      <c r="B46" s="452"/>
      <c r="C46" s="452"/>
      <c r="D46" s="236" t="e">
        <f>M36/N36</f>
        <v>#DIV/0!</v>
      </c>
      <c r="E46" s="445"/>
      <c r="F46" s="445"/>
      <c r="G46" s="445"/>
      <c r="H46" s="445"/>
      <c r="I46" s="446"/>
      <c r="K46" s="60"/>
      <c r="L46" s="89"/>
      <c r="M46" s="89"/>
      <c r="N46" s="89"/>
      <c r="O46" s="89"/>
    </row>
    <row r="47" spans="1:15" ht="15" customHeight="1" x14ac:dyDescent="0.3">
      <c r="A47" s="451" t="s">
        <v>318</v>
      </c>
      <c r="B47" s="452"/>
      <c r="C47" s="452"/>
      <c r="D47" s="236" t="e">
        <f>M37/N37</f>
        <v>#DIV/0!</v>
      </c>
      <c r="E47" s="445"/>
      <c r="F47" s="445"/>
      <c r="G47" s="445"/>
      <c r="H47" s="445"/>
      <c r="I47" s="446"/>
      <c r="K47" s="60"/>
      <c r="L47" s="89"/>
      <c r="M47" s="89"/>
      <c r="N47" s="89"/>
      <c r="O47" s="89"/>
    </row>
    <row r="48" spans="1:15" ht="5.25" customHeight="1" x14ac:dyDescent="0.3">
      <c r="A48" s="11"/>
      <c r="B48" s="12"/>
      <c r="C48" s="12"/>
      <c r="D48" s="12"/>
      <c r="E48" s="447"/>
      <c r="F48" s="447"/>
      <c r="G48" s="447"/>
      <c r="H48" s="447"/>
      <c r="I48" s="448"/>
      <c r="K48" s="60"/>
      <c r="L48" s="89"/>
      <c r="M48" s="89"/>
      <c r="N48" s="89"/>
      <c r="O48" s="89"/>
    </row>
  </sheetData>
  <mergeCells count="55">
    <mergeCell ref="H4:I4"/>
    <mergeCell ref="D4:E4"/>
    <mergeCell ref="K3:K7"/>
    <mergeCell ref="K8:K12"/>
    <mergeCell ref="K13:K20"/>
    <mergeCell ref="H18:I18"/>
    <mergeCell ref="H19:I19"/>
    <mergeCell ref="H20:I20"/>
    <mergeCell ref="H6:I6"/>
    <mergeCell ref="H7:I7"/>
    <mergeCell ref="H8:I8"/>
    <mergeCell ref="H13:I13"/>
    <mergeCell ref="H14:I14"/>
    <mergeCell ref="H15:I15"/>
    <mergeCell ref="H16:I16"/>
    <mergeCell ref="H17:I17"/>
    <mergeCell ref="K21:K28"/>
    <mergeCell ref="K38:K39"/>
    <mergeCell ref="H40:I40"/>
    <mergeCell ref="H28:I28"/>
    <mergeCell ref="H29:I29"/>
    <mergeCell ref="H30:I30"/>
    <mergeCell ref="H31:I31"/>
    <mergeCell ref="H27:I27"/>
    <mergeCell ref="H32:I32"/>
    <mergeCell ref="H33:I33"/>
    <mergeCell ref="H38:I38"/>
    <mergeCell ref="H39:I39"/>
    <mergeCell ref="H21:I21"/>
    <mergeCell ref="H22:I22"/>
    <mergeCell ref="H23:I23"/>
    <mergeCell ref="H24:I24"/>
    <mergeCell ref="H12:I12"/>
    <mergeCell ref="H42:I42"/>
    <mergeCell ref="H43:I43"/>
    <mergeCell ref="H34:I34"/>
    <mergeCell ref="H35:I35"/>
    <mergeCell ref="H36:I36"/>
    <mergeCell ref="H37:I37"/>
    <mergeCell ref="J1:R1"/>
    <mergeCell ref="A1:I1"/>
    <mergeCell ref="F2:G2"/>
    <mergeCell ref="H5:I5"/>
    <mergeCell ref="E45:I48"/>
    <mergeCell ref="A45:C45"/>
    <mergeCell ref="A46:C46"/>
    <mergeCell ref="A47:C47"/>
    <mergeCell ref="H44:I44"/>
    <mergeCell ref="A3:B3"/>
    <mergeCell ref="A4:B4"/>
    <mergeCell ref="H25:I25"/>
    <mergeCell ref="H26:I26"/>
    <mergeCell ref="H9:I9"/>
    <mergeCell ref="H10:I10"/>
    <mergeCell ref="H11:I11"/>
  </mergeCells>
  <pageMargins left="0.7" right="0.7" top="0.75" bottom="0.75" header="0.3" footer="0.3"/>
  <pageSetup scale="96" orientation="portrait" verticalDpi="0" r:id="rId1"/>
  <headerFooter>
    <oddHeader>&amp;L&amp;"-,Bold"&amp;10&amp;USage-Grouse Habitat Assessment Framework&amp;"-,Regular"&amp;U
Vegetation Height/Sagebrush Shape Worksheet&amp;R&amp;"-,Bold"&amp;10Version 3</oddHeader>
    <oddFooter>&amp;L&amp;"-,Bold"&amp;10Printed &amp;D&amp;R&amp;"-,Bold"&amp;10Page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3</xdr:row>
                    <xdr:rowOff>7620</xdr:rowOff>
                  </from>
                  <to>
                    <xdr:col>5</xdr:col>
                    <xdr:colOff>342900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411480</xdr:colOff>
                    <xdr:row>3</xdr:row>
                    <xdr:rowOff>7620</xdr:rowOff>
                  </from>
                  <to>
                    <xdr:col>5</xdr:col>
                    <xdr:colOff>769620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7</xdr:col>
                    <xdr:colOff>22860</xdr:colOff>
                    <xdr:row>3</xdr:row>
                    <xdr:rowOff>7620</xdr:rowOff>
                  </from>
                  <to>
                    <xdr:col>7</xdr:col>
                    <xdr:colOff>388620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7</xdr:col>
                    <xdr:colOff>381000</xdr:colOff>
                    <xdr:row>3</xdr:row>
                    <xdr:rowOff>7620</xdr:rowOff>
                  </from>
                  <to>
                    <xdr:col>8</xdr:col>
                    <xdr:colOff>160020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M60"/>
  <sheetViews>
    <sheetView view="pageLayout" topLeftCell="K1" zoomScaleNormal="100" workbookViewId="0">
      <selection activeCell="A5" sqref="A5:A6"/>
    </sheetView>
  </sheetViews>
  <sheetFormatPr defaultColWidth="9.109375" defaultRowHeight="13.8" x14ac:dyDescent="0.3"/>
  <cols>
    <col min="1" max="1" width="5.44140625" style="60" customWidth="1"/>
    <col min="2" max="2" width="9.109375" style="60"/>
    <col min="3" max="27" width="3.6640625" style="60" customWidth="1"/>
    <col min="28" max="28" width="7" style="60" customWidth="1"/>
    <col min="29" max="29" width="2.44140625" style="60" customWidth="1"/>
    <col min="30" max="30" width="15.44140625" style="60" bestFit="1" customWidth="1"/>
    <col min="31" max="31" width="14.109375" style="60" bestFit="1" customWidth="1"/>
    <col min="32" max="32" width="13.33203125" style="60" bestFit="1" customWidth="1"/>
    <col min="33" max="33" width="13.44140625" style="60" bestFit="1" customWidth="1"/>
    <col min="34" max="34" width="11.109375" style="60" bestFit="1" customWidth="1"/>
    <col min="35" max="38" width="9.109375" style="60"/>
    <col min="39" max="39" width="8.88671875" style="60" hidden="1" customWidth="1"/>
    <col min="40" max="16384" width="9.109375" style="60"/>
  </cols>
  <sheetData>
    <row r="1" spans="1:39" ht="18.75" customHeight="1" thickBot="1" x14ac:dyDescent="0.25">
      <c r="A1" s="301" t="s">
        <v>201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3"/>
    </row>
    <row r="2" spans="1:39" ht="12.75" customHeight="1" thickBot="1" x14ac:dyDescent="0.25">
      <c r="A2" s="74" t="s">
        <v>38</v>
      </c>
      <c r="B2" s="470">
        <f>PlotMetadata!J3</f>
        <v>0</v>
      </c>
      <c r="C2" s="471"/>
      <c r="D2" s="472" t="s">
        <v>1</v>
      </c>
      <c r="E2" s="473"/>
      <c r="F2" s="467">
        <f>PlotMetadata!AE8</f>
        <v>0</v>
      </c>
      <c r="G2" s="467"/>
      <c r="H2" s="467"/>
      <c r="I2" s="467"/>
      <c r="J2" s="468"/>
      <c r="K2" s="472" t="s">
        <v>2</v>
      </c>
      <c r="L2" s="473"/>
      <c r="M2" s="467">
        <f>PlotMetadata!AE9</f>
        <v>0</v>
      </c>
      <c r="N2" s="467"/>
      <c r="O2" s="468"/>
      <c r="P2" s="304" t="s">
        <v>3</v>
      </c>
      <c r="Q2" s="305"/>
      <c r="R2" s="305"/>
      <c r="S2" s="437">
        <f>PlotMetadata!C4</f>
        <v>0</v>
      </c>
      <c r="T2" s="437"/>
      <c r="U2" s="437"/>
      <c r="V2" s="437"/>
      <c r="W2" s="437"/>
      <c r="X2" s="437"/>
      <c r="Y2" s="437"/>
      <c r="Z2" s="437"/>
      <c r="AA2" s="437"/>
      <c r="AB2" s="438"/>
      <c r="AD2" s="171" t="s">
        <v>206</v>
      </c>
      <c r="AE2" s="172" t="s">
        <v>207</v>
      </c>
      <c r="AF2" s="172" t="s">
        <v>208</v>
      </c>
      <c r="AG2" s="172" t="s">
        <v>209</v>
      </c>
      <c r="AH2" s="173" t="s">
        <v>210</v>
      </c>
      <c r="AM2" s="60" t="s">
        <v>205</v>
      </c>
    </row>
    <row r="3" spans="1:39" ht="15" customHeight="1" thickBot="1" x14ac:dyDescent="0.25">
      <c r="A3" s="304" t="s">
        <v>39</v>
      </c>
      <c r="B3" s="305"/>
      <c r="C3" s="437">
        <f>PtCover!R2</f>
        <v>0</v>
      </c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8"/>
      <c r="P3" s="465" t="s">
        <v>32</v>
      </c>
      <c r="Q3" s="466"/>
      <c r="R3" s="466"/>
      <c r="S3" s="467" t="b">
        <f>IF($I$2=1, PlotMetadata!$B$9, IF($I$2=2, PlotMetadata!$B$10, IF($I$2=3, PlotMetadata!$B$11)))</f>
        <v>0</v>
      </c>
      <c r="T3" s="467"/>
      <c r="U3" s="467"/>
      <c r="V3" s="467"/>
      <c r="W3" s="467"/>
      <c r="X3" s="467"/>
      <c r="Y3" s="467"/>
      <c r="Z3" s="467"/>
      <c r="AA3" s="467"/>
      <c r="AB3" s="468"/>
      <c r="AD3" s="174">
        <f>COUNTIF(A7:A59, "P")</f>
        <v>0</v>
      </c>
      <c r="AE3" s="175">
        <f>SUMIFS($AB$7:$AB$59, $A$7:$A$59, "P")</f>
        <v>0</v>
      </c>
      <c r="AF3" s="175">
        <f>SUMIFS($AB$7:$AB$59, $A$7:$A$59, "N")</f>
        <v>0</v>
      </c>
      <c r="AG3" s="175">
        <f>SUMIFS($AB$7:$AB$59, $A$7:$A$59, "I")</f>
        <v>0</v>
      </c>
      <c r="AH3" s="176">
        <f>SUMIFS($AB$7:$AB$59, $A$7:$A$59, "O")</f>
        <v>0</v>
      </c>
    </row>
    <row r="4" spans="1:39" ht="12.75" customHeight="1" x14ac:dyDescent="0.2">
      <c r="A4" s="462" t="s">
        <v>292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4"/>
    </row>
    <row r="5" spans="1:39" ht="15" customHeight="1" x14ac:dyDescent="0.3">
      <c r="A5" s="463" t="s">
        <v>281</v>
      </c>
      <c r="B5" s="463" t="s">
        <v>79</v>
      </c>
      <c r="C5" s="441" t="s">
        <v>282</v>
      </c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3" t="s">
        <v>200</v>
      </c>
    </row>
    <row r="6" spans="1:39" ht="13.5" customHeight="1" x14ac:dyDescent="0.3">
      <c r="A6" s="464"/>
      <c r="B6" s="464"/>
      <c r="C6" s="163">
        <v>1</v>
      </c>
      <c r="D6" s="164">
        <v>2</v>
      </c>
      <c r="E6" s="164">
        <v>3</v>
      </c>
      <c r="F6" s="164">
        <v>4</v>
      </c>
      <c r="G6" s="164">
        <v>5</v>
      </c>
      <c r="H6" s="164">
        <v>6</v>
      </c>
      <c r="I6" s="164">
        <v>7</v>
      </c>
      <c r="J6" s="164">
        <v>8</v>
      </c>
      <c r="K6" s="164">
        <v>9</v>
      </c>
      <c r="L6" s="164">
        <v>10</v>
      </c>
      <c r="M6" s="164">
        <v>11</v>
      </c>
      <c r="N6" s="164">
        <v>12</v>
      </c>
      <c r="O6" s="164">
        <v>13</v>
      </c>
      <c r="P6" s="164">
        <v>14</v>
      </c>
      <c r="Q6" s="164">
        <v>15</v>
      </c>
      <c r="R6" s="164">
        <v>16</v>
      </c>
      <c r="S6" s="164">
        <v>17</v>
      </c>
      <c r="T6" s="164">
        <v>18</v>
      </c>
      <c r="U6" s="164">
        <v>19</v>
      </c>
      <c r="V6" s="164">
        <v>20</v>
      </c>
      <c r="W6" s="164">
        <v>21</v>
      </c>
      <c r="X6" s="164">
        <v>22</v>
      </c>
      <c r="Y6" s="164">
        <v>23</v>
      </c>
      <c r="Z6" s="164">
        <v>24</v>
      </c>
      <c r="AA6" s="165">
        <v>25</v>
      </c>
      <c r="AB6" s="464"/>
    </row>
    <row r="7" spans="1:39" ht="13.5" customHeight="1" x14ac:dyDescent="0.2">
      <c r="A7" s="167"/>
      <c r="B7" s="132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19">
        <f>COUNTIF(C7:AA7, "X")</f>
        <v>0</v>
      </c>
    </row>
    <row r="8" spans="1:39" ht="12.75" customHeight="1" x14ac:dyDescent="0.2">
      <c r="A8" s="168"/>
      <c r="B8" s="133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15">
        <f t="shared" ref="AB8:AB59" si="0">COUNTIF(C8:AA8, "X")</f>
        <v>0</v>
      </c>
    </row>
    <row r="9" spans="1:39" ht="12.75" customHeight="1" x14ac:dyDescent="0.2">
      <c r="A9" s="168"/>
      <c r="B9" s="133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15">
        <f t="shared" si="0"/>
        <v>0</v>
      </c>
    </row>
    <row r="10" spans="1:39" ht="12.75" customHeight="1" x14ac:dyDescent="0.2">
      <c r="A10" s="168"/>
      <c r="B10" s="133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15">
        <f t="shared" si="0"/>
        <v>0</v>
      </c>
    </row>
    <row r="11" spans="1:39" ht="12.75" customHeight="1" x14ac:dyDescent="0.2">
      <c r="A11" s="168"/>
      <c r="B11" s="133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15">
        <f t="shared" si="0"/>
        <v>0</v>
      </c>
    </row>
    <row r="12" spans="1:39" ht="12.75" customHeight="1" x14ac:dyDescent="0.2">
      <c r="A12" s="168"/>
      <c r="B12" s="133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15">
        <f t="shared" si="0"/>
        <v>0</v>
      </c>
    </row>
    <row r="13" spans="1:39" ht="12.75" customHeight="1" x14ac:dyDescent="0.2">
      <c r="A13" s="168"/>
      <c r="B13" s="133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15">
        <f t="shared" si="0"/>
        <v>0</v>
      </c>
      <c r="AD13" s="148"/>
      <c r="AE13" s="148"/>
      <c r="AF13" s="148"/>
      <c r="AG13" s="148"/>
      <c r="AH13" s="148"/>
    </row>
    <row r="14" spans="1:39" ht="12.75" customHeight="1" x14ac:dyDescent="0.2">
      <c r="A14" s="168"/>
      <c r="B14" s="133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15">
        <f t="shared" si="0"/>
        <v>0</v>
      </c>
      <c r="AD14" s="148"/>
      <c r="AE14" s="148"/>
      <c r="AF14" s="148"/>
      <c r="AG14" s="148"/>
      <c r="AH14" s="148"/>
    </row>
    <row r="15" spans="1:39" ht="12.75" customHeight="1" x14ac:dyDescent="0.2">
      <c r="A15" s="168"/>
      <c r="B15" s="133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15">
        <f t="shared" si="0"/>
        <v>0</v>
      </c>
      <c r="AD15" s="148"/>
      <c r="AE15" s="148"/>
      <c r="AF15" s="148"/>
      <c r="AG15" s="148"/>
      <c r="AH15" s="148"/>
    </row>
    <row r="16" spans="1:39" ht="12.75" customHeight="1" x14ac:dyDescent="0.2">
      <c r="A16" s="168"/>
      <c r="B16" s="133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15">
        <f t="shared" si="0"/>
        <v>0</v>
      </c>
      <c r="AD16" s="148"/>
      <c r="AE16" s="148"/>
      <c r="AF16" s="148"/>
      <c r="AG16" s="148"/>
      <c r="AH16" s="148"/>
    </row>
    <row r="17" spans="1:34" ht="12.75" customHeight="1" x14ac:dyDescent="0.2">
      <c r="A17" s="168"/>
      <c r="B17" s="133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15">
        <f t="shared" si="0"/>
        <v>0</v>
      </c>
      <c r="AD17" s="148"/>
      <c r="AE17" s="148"/>
      <c r="AF17" s="148"/>
      <c r="AG17" s="148"/>
      <c r="AH17" s="148"/>
    </row>
    <row r="18" spans="1:34" ht="12.75" customHeight="1" x14ac:dyDescent="0.2">
      <c r="A18" s="168"/>
      <c r="B18" s="133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15">
        <f t="shared" si="0"/>
        <v>0</v>
      </c>
      <c r="AD18" s="148"/>
      <c r="AE18" s="148"/>
      <c r="AF18" s="148"/>
      <c r="AG18" s="148"/>
      <c r="AH18" s="148"/>
    </row>
    <row r="19" spans="1:34" ht="12.75" customHeight="1" x14ac:dyDescent="0.2">
      <c r="A19" s="168"/>
      <c r="B19" s="133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15">
        <f t="shared" si="0"/>
        <v>0</v>
      </c>
      <c r="AD19" s="148"/>
      <c r="AE19" s="148"/>
      <c r="AF19" s="148"/>
      <c r="AG19" s="148"/>
      <c r="AH19" s="148"/>
    </row>
    <row r="20" spans="1:34" ht="12.75" customHeight="1" x14ac:dyDescent="0.2">
      <c r="A20" s="168"/>
      <c r="B20" s="133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15">
        <f t="shared" si="0"/>
        <v>0</v>
      </c>
      <c r="AD20" s="148"/>
      <c r="AE20" s="148"/>
      <c r="AF20" s="148"/>
      <c r="AG20" s="148"/>
      <c r="AH20" s="148"/>
    </row>
    <row r="21" spans="1:34" ht="12.75" customHeight="1" x14ac:dyDescent="0.2">
      <c r="A21" s="168"/>
      <c r="B21" s="133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15">
        <f t="shared" si="0"/>
        <v>0</v>
      </c>
      <c r="AD21" s="148"/>
      <c r="AE21" s="148"/>
      <c r="AF21" s="148"/>
      <c r="AG21" s="148"/>
      <c r="AH21" s="148"/>
    </row>
    <row r="22" spans="1:34" ht="12.75" customHeight="1" x14ac:dyDescent="0.2">
      <c r="A22" s="168"/>
      <c r="B22" s="133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15">
        <f t="shared" si="0"/>
        <v>0</v>
      </c>
      <c r="AD22" s="148"/>
      <c r="AE22" s="148"/>
      <c r="AF22" s="148"/>
      <c r="AG22" s="148"/>
      <c r="AH22" s="148"/>
    </row>
    <row r="23" spans="1:34" ht="12.75" customHeight="1" x14ac:dyDescent="0.2">
      <c r="A23" s="168"/>
      <c r="B23" s="133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15">
        <f t="shared" si="0"/>
        <v>0</v>
      </c>
      <c r="AD23" s="148"/>
      <c r="AE23" s="148"/>
      <c r="AF23" s="148"/>
      <c r="AG23" s="148"/>
      <c r="AH23" s="148"/>
    </row>
    <row r="24" spans="1:34" ht="12.75" customHeight="1" x14ac:dyDescent="0.2">
      <c r="A24" s="168"/>
      <c r="B24" s="133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15">
        <f t="shared" si="0"/>
        <v>0</v>
      </c>
      <c r="AD24" s="148"/>
      <c r="AE24" s="148"/>
      <c r="AF24" s="148"/>
      <c r="AG24" s="148"/>
      <c r="AH24" s="148"/>
    </row>
    <row r="25" spans="1:34" ht="12.75" customHeight="1" x14ac:dyDescent="0.2">
      <c r="A25" s="168"/>
      <c r="B25" s="133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15">
        <f t="shared" si="0"/>
        <v>0</v>
      </c>
      <c r="AD25" s="148"/>
      <c r="AE25" s="148"/>
      <c r="AF25" s="148"/>
      <c r="AG25" s="148"/>
      <c r="AH25" s="148"/>
    </row>
    <row r="26" spans="1:34" ht="12.75" x14ac:dyDescent="0.2">
      <c r="A26" s="168"/>
      <c r="B26" s="133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15">
        <f t="shared" si="0"/>
        <v>0</v>
      </c>
      <c r="AD26" s="148"/>
      <c r="AE26" s="148"/>
      <c r="AF26" s="148"/>
      <c r="AG26" s="148"/>
      <c r="AH26" s="148"/>
    </row>
    <row r="27" spans="1:34" ht="12.75" x14ac:dyDescent="0.2">
      <c r="A27" s="168"/>
      <c r="B27" s="133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15">
        <f t="shared" si="0"/>
        <v>0</v>
      </c>
      <c r="AD27" s="148"/>
      <c r="AE27" s="148"/>
      <c r="AF27" s="148"/>
      <c r="AG27" s="148"/>
      <c r="AH27" s="148"/>
    </row>
    <row r="28" spans="1:34" x14ac:dyDescent="0.3">
      <c r="A28" s="168"/>
      <c r="B28" s="133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15">
        <f t="shared" si="0"/>
        <v>0</v>
      </c>
      <c r="AD28" s="148"/>
      <c r="AE28" s="148"/>
      <c r="AF28" s="148"/>
      <c r="AG28" s="148"/>
      <c r="AH28" s="148"/>
    </row>
    <row r="29" spans="1:34" x14ac:dyDescent="0.3">
      <c r="A29" s="168"/>
      <c r="B29" s="133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15">
        <f t="shared" si="0"/>
        <v>0</v>
      </c>
      <c r="AD29" s="148"/>
      <c r="AE29" s="148"/>
      <c r="AF29" s="148"/>
      <c r="AG29" s="148"/>
      <c r="AH29" s="148"/>
    </row>
    <row r="30" spans="1:34" x14ac:dyDescent="0.3">
      <c r="A30" s="168"/>
      <c r="B30" s="133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15">
        <f t="shared" si="0"/>
        <v>0</v>
      </c>
      <c r="AD30" s="148"/>
      <c r="AE30" s="148"/>
      <c r="AF30" s="148"/>
      <c r="AG30" s="148"/>
      <c r="AH30" s="148"/>
    </row>
    <row r="31" spans="1:34" x14ac:dyDescent="0.3">
      <c r="A31" s="168"/>
      <c r="B31" s="133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15">
        <f t="shared" si="0"/>
        <v>0</v>
      </c>
      <c r="AD31" s="148"/>
      <c r="AE31" s="148"/>
      <c r="AF31" s="148"/>
      <c r="AG31" s="148"/>
      <c r="AH31" s="148"/>
    </row>
    <row r="32" spans="1:34" x14ac:dyDescent="0.3">
      <c r="A32" s="168"/>
      <c r="B32" s="133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15">
        <f t="shared" si="0"/>
        <v>0</v>
      </c>
      <c r="AD32" s="148"/>
      <c r="AE32" s="148"/>
      <c r="AF32" s="148"/>
      <c r="AG32" s="148"/>
      <c r="AH32" s="148"/>
    </row>
    <row r="33" spans="1:34" x14ac:dyDescent="0.3">
      <c r="A33" s="168"/>
      <c r="B33" s="133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15">
        <f t="shared" si="0"/>
        <v>0</v>
      </c>
      <c r="AD33" s="148"/>
      <c r="AE33" s="148"/>
      <c r="AF33" s="148"/>
      <c r="AG33" s="148"/>
      <c r="AH33" s="148"/>
    </row>
    <row r="34" spans="1:34" x14ac:dyDescent="0.3">
      <c r="A34" s="168"/>
      <c r="B34" s="133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15">
        <f t="shared" si="0"/>
        <v>0</v>
      </c>
      <c r="AD34" s="148"/>
      <c r="AE34" s="148"/>
      <c r="AF34" s="148"/>
      <c r="AG34" s="148"/>
      <c r="AH34" s="148"/>
    </row>
    <row r="35" spans="1:34" x14ac:dyDescent="0.3">
      <c r="A35" s="168"/>
      <c r="B35" s="133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15">
        <f t="shared" si="0"/>
        <v>0</v>
      </c>
      <c r="AD35" s="148"/>
      <c r="AE35" s="148"/>
      <c r="AF35" s="148"/>
      <c r="AG35" s="148"/>
      <c r="AH35" s="148"/>
    </row>
    <row r="36" spans="1:34" x14ac:dyDescent="0.3">
      <c r="A36" s="168"/>
      <c r="B36" s="133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15">
        <f t="shared" si="0"/>
        <v>0</v>
      </c>
      <c r="AD36" s="148"/>
      <c r="AE36" s="148"/>
      <c r="AF36" s="148"/>
      <c r="AG36" s="148"/>
      <c r="AH36" s="148"/>
    </row>
    <row r="37" spans="1:34" x14ac:dyDescent="0.3">
      <c r="A37" s="169"/>
      <c r="B37" s="166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15">
        <f t="shared" si="0"/>
        <v>0</v>
      </c>
      <c r="AD37" s="148"/>
      <c r="AE37" s="148"/>
      <c r="AF37" s="148"/>
      <c r="AG37" s="148"/>
      <c r="AH37" s="148"/>
    </row>
    <row r="38" spans="1:34" x14ac:dyDescent="0.3">
      <c r="A38" s="168"/>
      <c r="B38" s="133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15">
        <f t="shared" si="0"/>
        <v>0</v>
      </c>
      <c r="AD38" s="148"/>
      <c r="AE38" s="148"/>
      <c r="AF38" s="148"/>
      <c r="AG38" s="148"/>
      <c r="AH38" s="148"/>
    </row>
    <row r="39" spans="1:34" x14ac:dyDescent="0.3">
      <c r="A39" s="168"/>
      <c r="B39" s="133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15">
        <f t="shared" si="0"/>
        <v>0</v>
      </c>
      <c r="AD39" s="148"/>
      <c r="AE39" s="148"/>
      <c r="AF39" s="148"/>
      <c r="AG39" s="148"/>
      <c r="AH39" s="148"/>
    </row>
    <row r="40" spans="1:34" x14ac:dyDescent="0.3">
      <c r="A40" s="168"/>
      <c r="B40" s="133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15">
        <f t="shared" si="0"/>
        <v>0</v>
      </c>
      <c r="AD40" s="148"/>
      <c r="AE40" s="148"/>
      <c r="AF40" s="148"/>
      <c r="AG40" s="148"/>
      <c r="AH40" s="148"/>
    </row>
    <row r="41" spans="1:34" x14ac:dyDescent="0.3">
      <c r="A41" s="168"/>
      <c r="B41" s="133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15">
        <f t="shared" si="0"/>
        <v>0</v>
      </c>
      <c r="AD41" s="148"/>
      <c r="AE41" s="148"/>
      <c r="AF41" s="148"/>
      <c r="AG41" s="148"/>
      <c r="AH41" s="148"/>
    </row>
    <row r="42" spans="1:34" x14ac:dyDescent="0.3">
      <c r="A42" s="168"/>
      <c r="B42" s="133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15">
        <f t="shared" si="0"/>
        <v>0</v>
      </c>
      <c r="AD42" s="148"/>
      <c r="AE42" s="148"/>
      <c r="AF42" s="148"/>
      <c r="AG42" s="148"/>
      <c r="AH42" s="148"/>
    </row>
    <row r="43" spans="1:34" x14ac:dyDescent="0.3">
      <c r="A43" s="168"/>
      <c r="B43" s="133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15">
        <f>COUNTIF(C43:AA43, "X")</f>
        <v>0</v>
      </c>
      <c r="AD43" s="148"/>
      <c r="AE43" s="148"/>
      <c r="AF43" s="148"/>
      <c r="AG43" s="148"/>
      <c r="AH43" s="148"/>
    </row>
    <row r="44" spans="1:34" x14ac:dyDescent="0.3">
      <c r="A44" s="168"/>
      <c r="B44" s="133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15">
        <f t="shared" si="0"/>
        <v>0</v>
      </c>
      <c r="AD44" s="148"/>
      <c r="AE44" s="148"/>
      <c r="AF44" s="148"/>
      <c r="AG44" s="148"/>
      <c r="AH44" s="148"/>
    </row>
    <row r="45" spans="1:34" x14ac:dyDescent="0.3">
      <c r="A45" s="168"/>
      <c r="B45" s="133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15">
        <f t="shared" si="0"/>
        <v>0</v>
      </c>
      <c r="AD45" s="148"/>
      <c r="AE45" s="148"/>
      <c r="AF45" s="148"/>
      <c r="AG45" s="148"/>
      <c r="AH45" s="148"/>
    </row>
    <row r="46" spans="1:34" x14ac:dyDescent="0.3">
      <c r="A46" s="168"/>
      <c r="B46" s="133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15">
        <f t="shared" si="0"/>
        <v>0</v>
      </c>
      <c r="AD46" s="148"/>
      <c r="AE46" s="148"/>
      <c r="AF46" s="148"/>
      <c r="AG46" s="148"/>
      <c r="AH46" s="148"/>
    </row>
    <row r="47" spans="1:34" x14ac:dyDescent="0.3">
      <c r="A47" s="168"/>
      <c r="B47" s="133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15">
        <f t="shared" si="0"/>
        <v>0</v>
      </c>
      <c r="AD47" s="148"/>
      <c r="AE47" s="148"/>
      <c r="AF47" s="148"/>
      <c r="AG47" s="148"/>
      <c r="AH47" s="148"/>
    </row>
    <row r="48" spans="1:34" x14ac:dyDescent="0.3">
      <c r="A48" s="168"/>
      <c r="B48" s="133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15">
        <f t="shared" si="0"/>
        <v>0</v>
      </c>
      <c r="AD48" s="148"/>
      <c r="AE48" s="148"/>
      <c r="AF48" s="148"/>
      <c r="AG48" s="148"/>
      <c r="AH48" s="148"/>
    </row>
    <row r="49" spans="1:34" x14ac:dyDescent="0.3">
      <c r="A49" s="168"/>
      <c r="B49" s="133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15">
        <f t="shared" si="0"/>
        <v>0</v>
      </c>
      <c r="AD49" s="148"/>
      <c r="AE49" s="148"/>
      <c r="AF49" s="148"/>
      <c r="AG49" s="148"/>
      <c r="AH49" s="148"/>
    </row>
    <row r="50" spans="1:34" x14ac:dyDescent="0.3">
      <c r="A50" s="168"/>
      <c r="B50" s="133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15">
        <f t="shared" si="0"/>
        <v>0</v>
      </c>
      <c r="AD50" s="148"/>
      <c r="AE50" s="148"/>
      <c r="AF50" s="148"/>
      <c r="AG50" s="148"/>
      <c r="AH50" s="148"/>
    </row>
    <row r="51" spans="1:34" x14ac:dyDescent="0.3">
      <c r="A51" s="168"/>
      <c r="B51" s="133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15">
        <f t="shared" si="0"/>
        <v>0</v>
      </c>
      <c r="AD51" s="148"/>
      <c r="AE51" s="148"/>
      <c r="AF51" s="148"/>
      <c r="AG51" s="148"/>
      <c r="AH51" s="148"/>
    </row>
    <row r="52" spans="1:34" x14ac:dyDescent="0.3">
      <c r="A52" s="168"/>
      <c r="B52" s="133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15">
        <f t="shared" si="0"/>
        <v>0</v>
      </c>
      <c r="AD52" s="148"/>
      <c r="AE52" s="148"/>
      <c r="AF52" s="148"/>
      <c r="AG52" s="148"/>
      <c r="AH52" s="148"/>
    </row>
    <row r="53" spans="1:34" x14ac:dyDescent="0.3">
      <c r="A53" s="168"/>
      <c r="B53" s="133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15">
        <f t="shared" si="0"/>
        <v>0</v>
      </c>
      <c r="AD53" s="148"/>
      <c r="AE53" s="148"/>
      <c r="AF53" s="148"/>
      <c r="AG53" s="148"/>
      <c r="AH53" s="148"/>
    </row>
    <row r="54" spans="1:34" x14ac:dyDescent="0.3">
      <c r="A54" s="168"/>
      <c r="B54" s="133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15">
        <f t="shared" si="0"/>
        <v>0</v>
      </c>
      <c r="AD54" s="148"/>
      <c r="AE54" s="148"/>
      <c r="AF54" s="148"/>
      <c r="AG54" s="148"/>
      <c r="AH54" s="148"/>
    </row>
    <row r="55" spans="1:34" x14ac:dyDescent="0.3">
      <c r="A55" s="168"/>
      <c r="B55" s="133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15">
        <f t="shared" si="0"/>
        <v>0</v>
      </c>
      <c r="AD55" s="148"/>
      <c r="AE55" s="148"/>
      <c r="AF55" s="148"/>
      <c r="AG55" s="148"/>
      <c r="AH55" s="148"/>
    </row>
    <row r="56" spans="1:34" x14ac:dyDescent="0.3">
      <c r="A56" s="168"/>
      <c r="B56" s="133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15">
        <f t="shared" si="0"/>
        <v>0</v>
      </c>
      <c r="AD56" s="148"/>
      <c r="AE56" s="148"/>
      <c r="AF56" s="148"/>
      <c r="AG56" s="148"/>
      <c r="AH56" s="148"/>
    </row>
    <row r="57" spans="1:34" x14ac:dyDescent="0.3">
      <c r="A57" s="168"/>
      <c r="B57" s="133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15">
        <f t="shared" si="0"/>
        <v>0</v>
      </c>
      <c r="AD57" s="148"/>
      <c r="AE57" s="148"/>
      <c r="AF57" s="148"/>
      <c r="AG57" s="148"/>
      <c r="AH57" s="148"/>
    </row>
    <row r="58" spans="1:34" x14ac:dyDescent="0.3">
      <c r="A58" s="168"/>
      <c r="B58" s="133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15">
        <f t="shared" si="0"/>
        <v>0</v>
      </c>
      <c r="AD58" s="148"/>
      <c r="AE58" s="148"/>
      <c r="AF58" s="148"/>
      <c r="AG58" s="148"/>
      <c r="AH58" s="148"/>
    </row>
    <row r="59" spans="1:34" x14ac:dyDescent="0.3">
      <c r="A59" s="134"/>
      <c r="B59" s="134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20">
        <f t="shared" si="0"/>
        <v>0</v>
      </c>
      <c r="AD59" s="148"/>
      <c r="AE59" s="148"/>
      <c r="AF59" s="148"/>
      <c r="AG59" s="148"/>
      <c r="AH59" s="148"/>
    </row>
    <row r="60" spans="1:34" ht="15" x14ac:dyDescent="0.3">
      <c r="A60" s="242" t="s">
        <v>293</v>
      </c>
    </row>
  </sheetData>
  <mergeCells count="17">
    <mergeCell ref="A1:AB1"/>
    <mergeCell ref="B2:C2"/>
    <mergeCell ref="D2:E2"/>
    <mergeCell ref="F2:J2"/>
    <mergeCell ref="K2:L2"/>
    <mergeCell ref="M2:O2"/>
    <mergeCell ref="P2:R2"/>
    <mergeCell ref="S2:AB2"/>
    <mergeCell ref="A3:B3"/>
    <mergeCell ref="C3:O3"/>
    <mergeCell ref="A4:AB4"/>
    <mergeCell ref="A5:A6"/>
    <mergeCell ref="B5:B6"/>
    <mergeCell ref="AB5:AB6"/>
    <mergeCell ref="P3:R3"/>
    <mergeCell ref="S3:AB3"/>
    <mergeCell ref="C5:AA5"/>
  </mergeCells>
  <dataValidations count="1">
    <dataValidation type="list" allowBlank="1" showInputMessage="1" showErrorMessage="1" sqref="A7:A59">
      <formula1>$AM$2:$AM$2</formula1>
    </dataValidation>
  </dataValidations>
  <pageMargins left="0.7" right="0.7" top="0.75" bottom="0.75" header="0.3" footer="0.3"/>
  <pageSetup orientation="landscape" verticalDpi="0" r:id="rId1"/>
  <headerFooter>
    <oddHeader>&amp;L&amp;"-,Bold"&amp;10&amp;USage-Grouse Habitat Assessment Framework&amp;"-,Regular"&amp;U
Forb Diversity Worksheet&amp;R&amp;"-,Bold"&amp;10Version 3</oddHeader>
    <oddFooter>&amp;L&amp;"-,Bold"&amp;10Printed &amp;D&amp;R&amp;"-,Bold"&amp;10Page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9"/>
  <sheetViews>
    <sheetView view="pageLayout" topLeftCell="A13" zoomScaleNormal="100" workbookViewId="0">
      <selection activeCell="A30" sqref="A30:C32"/>
    </sheetView>
  </sheetViews>
  <sheetFormatPr defaultRowHeight="14.4" x14ac:dyDescent="0.3"/>
  <cols>
    <col min="1" max="1" width="8.6640625" customWidth="1"/>
    <col min="2" max="2" width="16" customWidth="1"/>
    <col min="3" max="3" width="9.44140625" customWidth="1"/>
    <col min="4" max="4" width="11.109375" customWidth="1"/>
    <col min="5" max="5" width="16.6640625" customWidth="1"/>
    <col min="6" max="6" width="8.6640625" customWidth="1"/>
    <col min="7" max="7" width="17.88671875" customWidth="1"/>
    <col min="8" max="8" width="8.6640625" customWidth="1"/>
    <col min="9" max="9" width="11.6640625" customWidth="1"/>
    <col min="10" max="10" width="8.6640625" customWidth="1"/>
  </cols>
  <sheetData>
    <row r="1" spans="1:14" ht="18.75" customHeight="1" x14ac:dyDescent="0.25">
      <c r="A1" s="510" t="s">
        <v>211</v>
      </c>
      <c r="B1" s="511"/>
      <c r="C1" s="511"/>
      <c r="D1" s="511"/>
      <c r="E1" s="511"/>
      <c r="F1" s="511"/>
      <c r="G1" s="511"/>
      <c r="H1" s="511"/>
      <c r="I1" s="511"/>
      <c r="J1" s="512"/>
      <c r="K1" s="177"/>
      <c r="L1" s="177"/>
      <c r="M1" s="177"/>
      <c r="N1" s="177"/>
    </row>
    <row r="2" spans="1:14" ht="14.25" customHeight="1" x14ac:dyDescent="0.25">
      <c r="A2" s="182" t="s">
        <v>38</v>
      </c>
      <c r="B2" s="183">
        <f>PlotMetadata!J3</f>
        <v>0</v>
      </c>
      <c r="C2" s="215" t="s">
        <v>202</v>
      </c>
      <c r="D2" s="243"/>
      <c r="E2" s="215" t="s">
        <v>203</v>
      </c>
      <c r="F2" s="243"/>
      <c r="G2" s="215" t="s">
        <v>3</v>
      </c>
      <c r="H2" s="506">
        <f>PlotMetadata!C4</f>
        <v>0</v>
      </c>
      <c r="I2" s="506"/>
      <c r="J2" s="516"/>
    </row>
    <row r="3" spans="1:14" ht="14.25" customHeight="1" x14ac:dyDescent="0.25">
      <c r="A3" s="515" t="s">
        <v>23</v>
      </c>
      <c r="B3" s="466"/>
      <c r="C3" s="506">
        <f>PlotMetadata!C26</f>
        <v>0</v>
      </c>
      <c r="D3" s="506"/>
      <c r="E3" s="506"/>
      <c r="F3" s="507"/>
      <c r="G3" s="215" t="s">
        <v>26</v>
      </c>
      <c r="H3" s="506">
        <f>PlotMetadata!I26</f>
        <v>0</v>
      </c>
      <c r="I3" s="506"/>
      <c r="J3" s="516"/>
    </row>
    <row r="4" spans="1:14" ht="14.25" customHeight="1" x14ac:dyDescent="0.25">
      <c r="A4" s="515" t="s">
        <v>24</v>
      </c>
      <c r="B4" s="466"/>
      <c r="C4" s="506">
        <f>PlotMetadata!C27</f>
        <v>0</v>
      </c>
      <c r="D4" s="506"/>
      <c r="E4" s="506"/>
      <c r="F4" s="507"/>
      <c r="G4" s="215" t="s">
        <v>27</v>
      </c>
      <c r="H4" s="506">
        <f>PlotMetadata!I27</f>
        <v>0</v>
      </c>
      <c r="I4" s="506"/>
      <c r="J4" s="516"/>
    </row>
    <row r="5" spans="1:14" ht="14.25" customHeight="1" x14ac:dyDescent="0.25">
      <c r="A5" s="515" t="s">
        <v>25</v>
      </c>
      <c r="B5" s="466"/>
      <c r="C5" s="506">
        <f>PlotMetadata!C28</f>
        <v>0</v>
      </c>
      <c r="D5" s="506"/>
      <c r="E5" s="506"/>
      <c r="F5" s="507"/>
      <c r="G5" s="215" t="s">
        <v>220</v>
      </c>
      <c r="H5" s="526"/>
      <c r="I5" s="526"/>
      <c r="J5" s="527"/>
    </row>
    <row r="6" spans="1:14" ht="14.25" customHeight="1" x14ac:dyDescent="0.25">
      <c r="A6" s="515" t="s">
        <v>218</v>
      </c>
      <c r="B6" s="466"/>
      <c r="C6" s="506">
        <f>PlotMetadata!J28</f>
        <v>0</v>
      </c>
      <c r="D6" s="506"/>
      <c r="E6" s="506"/>
      <c r="F6" s="507"/>
      <c r="G6" s="215" t="s">
        <v>319</v>
      </c>
      <c r="H6" s="504"/>
      <c r="I6" s="504"/>
      <c r="J6" s="505"/>
    </row>
    <row r="7" spans="1:14" ht="14.25" customHeight="1" x14ac:dyDescent="0.25">
      <c r="A7" s="523" t="s">
        <v>219</v>
      </c>
      <c r="B7" s="524"/>
      <c r="C7" s="524"/>
      <c r="D7" s="524"/>
      <c r="E7" s="524"/>
      <c r="F7" s="524"/>
      <c r="G7" s="524"/>
      <c r="H7" s="524"/>
      <c r="I7" s="524"/>
      <c r="J7" s="525"/>
    </row>
    <row r="8" spans="1:14" s="177" customFormat="1" ht="15" x14ac:dyDescent="0.25">
      <c r="A8" s="517"/>
      <c r="B8" s="518"/>
      <c r="C8" s="518"/>
      <c r="D8" s="518"/>
      <c r="E8" s="518"/>
      <c r="F8" s="518"/>
      <c r="G8" s="518"/>
      <c r="H8" s="518"/>
      <c r="I8" s="518"/>
      <c r="J8" s="519"/>
    </row>
    <row r="9" spans="1:14" s="177" customFormat="1" ht="15" x14ac:dyDescent="0.25">
      <c r="A9" s="520" t="s">
        <v>254</v>
      </c>
      <c r="B9" s="521"/>
      <c r="C9" s="521"/>
      <c r="D9" s="521"/>
      <c r="E9" s="521"/>
      <c r="F9" s="521"/>
      <c r="G9" s="521"/>
      <c r="H9" s="521"/>
      <c r="I9" s="521"/>
      <c r="J9" s="522"/>
    </row>
    <row r="10" spans="1:14" ht="13.5" customHeight="1" thickBot="1" x14ac:dyDescent="0.35">
      <c r="A10" s="513" t="s">
        <v>212</v>
      </c>
      <c r="B10" s="514"/>
      <c r="C10" s="465"/>
      <c r="D10" s="187" t="s">
        <v>213</v>
      </c>
      <c r="E10" s="186" t="s">
        <v>214</v>
      </c>
      <c r="F10" s="188" t="s">
        <v>215</v>
      </c>
      <c r="G10" s="186" t="s">
        <v>216</v>
      </c>
      <c r="H10" s="188" t="s">
        <v>215</v>
      </c>
      <c r="I10" s="186" t="s">
        <v>217</v>
      </c>
      <c r="J10" s="217" t="s">
        <v>215</v>
      </c>
    </row>
    <row r="11" spans="1:14" ht="13.5" customHeight="1" x14ac:dyDescent="0.25">
      <c r="A11" s="474" t="s">
        <v>221</v>
      </c>
      <c r="B11" s="475"/>
      <c r="C11" s="475"/>
      <c r="D11" s="196">
        <f>LineInt!M32</f>
        <v>0</v>
      </c>
      <c r="E11" s="184" t="s">
        <v>223</v>
      </c>
      <c r="F11" s="205" t="str">
        <f>IF(AND(D11&gt;=0.15, (D11&lt;=0.25)), "X", "-")</f>
        <v>-</v>
      </c>
      <c r="G11" s="185" t="s">
        <v>298</v>
      </c>
      <c r="H11" s="205" t="str">
        <f>IF(OR(D11&gt;0.25, AND(D11&gt;=0.05, (D11&lt;0.15))), "X", "-")</f>
        <v>-</v>
      </c>
      <c r="I11" s="185" t="s">
        <v>305</v>
      </c>
      <c r="J11" s="205" t="str">
        <f>IF(D11&lt;0.05, "X", "-")</f>
        <v>X</v>
      </c>
    </row>
    <row r="12" spans="1:14" ht="13.5" customHeight="1" x14ac:dyDescent="0.25">
      <c r="A12" s="474" t="s">
        <v>222</v>
      </c>
      <c r="B12" s="475"/>
      <c r="C12" s="475"/>
      <c r="D12" s="237" t="e">
        <f>VegHtSageShp!O33</f>
        <v>#DIV/0!</v>
      </c>
      <c r="E12" s="206"/>
      <c r="F12" s="192"/>
      <c r="G12" s="207"/>
      <c r="H12" s="192"/>
      <c r="I12" s="207"/>
      <c r="J12" s="192"/>
    </row>
    <row r="13" spans="1:14" s="177" customFormat="1" ht="13.5" customHeight="1" x14ac:dyDescent="0.25">
      <c r="A13" s="474" t="s">
        <v>252</v>
      </c>
      <c r="B13" s="475"/>
      <c r="C13" s="475"/>
      <c r="D13" s="192"/>
      <c r="E13" s="184" t="s">
        <v>243</v>
      </c>
      <c r="F13" s="195" t="e">
        <f>IF(AND(D12&lt;=80, (D12&gt;=40)), "X", "-")</f>
        <v>#DIV/0!</v>
      </c>
      <c r="G13" s="185" t="s">
        <v>299</v>
      </c>
      <c r="H13" s="195" t="e">
        <f>IF(OR($D$12&gt;80, AND($D$12&lt;40, $D$12&gt;=20)), "X", "-")</f>
        <v>#DIV/0!</v>
      </c>
      <c r="I13" s="185" t="s">
        <v>306</v>
      </c>
      <c r="J13" s="195" t="e">
        <f>IF(D12&lt;20, "X", "-")</f>
        <v>#DIV/0!</v>
      </c>
    </row>
    <row r="14" spans="1:14" ht="13.5" customHeight="1" x14ac:dyDescent="0.25">
      <c r="A14" s="474" t="s">
        <v>253</v>
      </c>
      <c r="B14" s="475"/>
      <c r="C14" s="475"/>
      <c r="D14" s="192"/>
      <c r="E14" s="184" t="s">
        <v>244</v>
      </c>
      <c r="F14" s="195" t="e">
        <f>IF(AND(D12&lt;=80, (D12&gt;=30)), "X", "-")</f>
        <v>#DIV/0!</v>
      </c>
      <c r="G14" s="185" t="s">
        <v>300</v>
      </c>
      <c r="H14" s="195" t="e">
        <f>IF(OR($D$12&gt;80, AND($D$12&lt;30, $D$12&gt;=20)), "X", "-")</f>
        <v>#DIV/0!</v>
      </c>
      <c r="I14" s="185" t="s">
        <v>306</v>
      </c>
      <c r="J14" s="195" t="e">
        <f>IF(D12&lt;20, "X", "-")</f>
        <v>#DIV/0!</v>
      </c>
    </row>
    <row r="15" spans="1:14" ht="13.5" customHeight="1" x14ac:dyDescent="0.3">
      <c r="A15" s="474" t="s">
        <v>224</v>
      </c>
      <c r="B15" s="475"/>
      <c r="C15" s="475"/>
      <c r="D15" s="192"/>
      <c r="E15" s="198" t="s">
        <v>245</v>
      </c>
      <c r="F15" s="203" t="str">
        <f>IF(D16&gt;D17, "X", "-")</f>
        <v>-</v>
      </c>
      <c r="G15" s="508" t="s">
        <v>320</v>
      </c>
      <c r="H15" s="203" t="str">
        <f>IF(D16=D17, "X", "-")</f>
        <v>X</v>
      </c>
      <c r="I15" s="200" t="s">
        <v>251</v>
      </c>
      <c r="J15" s="203" t="str">
        <f>IF(D17&gt;D16, "X", "-")</f>
        <v>-</v>
      </c>
    </row>
    <row r="16" spans="1:14" ht="13.5" customHeight="1" x14ac:dyDescent="0.3">
      <c r="A16" s="474" t="s">
        <v>225</v>
      </c>
      <c r="B16" s="475"/>
      <c r="C16" s="475"/>
      <c r="D16" s="195">
        <f>VegHtSageShp!M38</f>
        <v>0</v>
      </c>
      <c r="E16" s="199"/>
      <c r="F16" s="204"/>
      <c r="G16" s="509"/>
      <c r="H16" s="204"/>
      <c r="I16" s="201"/>
      <c r="J16" s="204"/>
    </row>
    <row r="17" spans="1:10" ht="13.5" customHeight="1" x14ac:dyDescent="0.25">
      <c r="A17" s="474" t="s">
        <v>226</v>
      </c>
      <c r="B17" s="475"/>
      <c r="C17" s="475"/>
      <c r="D17" s="195">
        <f>VegHtSageShp!M39</f>
        <v>0</v>
      </c>
      <c r="E17" s="197"/>
      <c r="F17" s="205"/>
      <c r="G17" s="202"/>
      <c r="H17" s="205"/>
      <c r="I17" s="202"/>
      <c r="J17" s="205"/>
    </row>
    <row r="18" spans="1:10" ht="13.5" customHeight="1" x14ac:dyDescent="0.3">
      <c r="A18" s="474" t="s">
        <v>227</v>
      </c>
      <c r="B18" s="475"/>
      <c r="C18" s="475"/>
      <c r="D18" s="237" t="e">
        <f>VegHtSageShp!O36</f>
        <v>#DIV/0!</v>
      </c>
      <c r="E18" s="184" t="s">
        <v>294</v>
      </c>
      <c r="F18" s="195" t="e">
        <f>IF(D18&gt;=18, "X", "-")</f>
        <v>#DIV/0!</v>
      </c>
      <c r="G18" s="185" t="s">
        <v>301</v>
      </c>
      <c r="H18" s="195" t="e">
        <f>IF(AND(D18&lt;18,(D18&gt;=10)),"X","-")</f>
        <v>#DIV/0!</v>
      </c>
      <c r="I18" s="185" t="s">
        <v>307</v>
      </c>
      <c r="J18" s="195" t="e">
        <f>IF(D18&lt;10, "X", "-")</f>
        <v>#DIV/0!</v>
      </c>
    </row>
    <row r="19" spans="1:10" ht="13.5" customHeight="1" x14ac:dyDescent="0.3">
      <c r="A19" s="474" t="s">
        <v>228</v>
      </c>
      <c r="B19" s="475"/>
      <c r="C19" s="475"/>
      <c r="D19" s="237" t="e">
        <f>VegHtSageShp!O37</f>
        <v>#DIV/0!</v>
      </c>
      <c r="E19" s="184" t="s">
        <v>294</v>
      </c>
      <c r="F19" s="195" t="e">
        <f>IF(D19&gt;=18, "X", "-")</f>
        <v>#DIV/0!</v>
      </c>
      <c r="G19" s="185" t="s">
        <v>301</v>
      </c>
      <c r="H19" s="195" t="e">
        <f>IF(AND(D19&lt;18,(D19&gt;=10)),"X","-")</f>
        <v>#DIV/0!</v>
      </c>
      <c r="I19" s="185" t="s">
        <v>307</v>
      </c>
      <c r="J19" s="195" t="e">
        <f>IF(D19&lt;10, "X", "-")</f>
        <v>#DIV/0!</v>
      </c>
    </row>
    <row r="20" spans="1:10" ht="13.5" customHeight="1" x14ac:dyDescent="0.25">
      <c r="A20" s="474" t="s">
        <v>229</v>
      </c>
      <c r="B20" s="475"/>
      <c r="C20" s="475"/>
      <c r="D20" s="194" t="e">
        <f>PtCover!AC22</f>
        <v>#DIV/0!</v>
      </c>
      <c r="E20" s="208"/>
      <c r="F20" s="192"/>
      <c r="G20" s="207"/>
      <c r="H20" s="192"/>
      <c r="I20" s="207"/>
      <c r="J20" s="192"/>
    </row>
    <row r="21" spans="1:10" ht="13.5" customHeight="1" x14ac:dyDescent="0.3">
      <c r="A21" s="474" t="s">
        <v>252</v>
      </c>
      <c r="B21" s="475"/>
      <c r="C21" s="475"/>
      <c r="D21" s="209"/>
      <c r="E21" s="184" t="s">
        <v>295</v>
      </c>
      <c r="F21" s="195" t="e">
        <f>IF(D20&gt;=0.15, "X", "-")</f>
        <v>#DIV/0!</v>
      </c>
      <c r="G21" s="185" t="s">
        <v>302</v>
      </c>
      <c r="H21" s="195" t="e">
        <f>IF(AND($D$20&lt;0.15, ($D$20&gt;=0.05)), "X", "-")</f>
        <v>#DIV/0!</v>
      </c>
      <c r="I21" s="185" t="s">
        <v>308</v>
      </c>
      <c r="J21" s="195" t="e">
        <f>IF(D20&lt;0.05, "X", "-")</f>
        <v>#DIV/0!</v>
      </c>
    </row>
    <row r="22" spans="1:10" ht="13.5" customHeight="1" x14ac:dyDescent="0.3">
      <c r="A22" s="474" t="s">
        <v>253</v>
      </c>
      <c r="B22" s="475"/>
      <c r="C22" s="475"/>
      <c r="D22" s="209"/>
      <c r="E22" s="184" t="s">
        <v>296</v>
      </c>
      <c r="F22" s="195" t="e">
        <f>IF(D20&gt;=0.1, "X", "-")</f>
        <v>#DIV/0!</v>
      </c>
      <c r="G22" s="185" t="s">
        <v>303</v>
      </c>
      <c r="H22" s="195" t="e">
        <f>IF(AND($D$20&lt;0.1, ($D$20&gt;=0.05)), "X", "-")</f>
        <v>#DIV/0!</v>
      </c>
      <c r="I22" s="185" t="s">
        <v>308</v>
      </c>
      <c r="J22" s="195" t="e">
        <f>IF(D20&lt;0.05, "X", "-")</f>
        <v>#DIV/0!</v>
      </c>
    </row>
    <row r="23" spans="1:10" ht="13.5" customHeight="1" x14ac:dyDescent="0.25">
      <c r="A23" s="474" t="s">
        <v>230</v>
      </c>
      <c r="B23" s="475"/>
      <c r="C23" s="475"/>
      <c r="D23" s="210" t="e">
        <f>PtCover!AC20</f>
        <v>#DIV/0!</v>
      </c>
      <c r="E23" s="208"/>
      <c r="F23" s="192"/>
      <c r="G23" s="207"/>
      <c r="H23" s="192"/>
      <c r="I23" s="207"/>
      <c r="J23" s="192"/>
    </row>
    <row r="24" spans="1:10" ht="13.5" customHeight="1" x14ac:dyDescent="0.3">
      <c r="A24" s="474" t="s">
        <v>252</v>
      </c>
      <c r="B24" s="475"/>
      <c r="C24" s="475"/>
      <c r="D24" s="209"/>
      <c r="E24" s="184" t="s">
        <v>296</v>
      </c>
      <c r="F24" s="195" t="e">
        <f>IF(D23&gt;=0.1, "X", "-")</f>
        <v>#DIV/0!</v>
      </c>
      <c r="G24" s="185" t="s">
        <v>303</v>
      </c>
      <c r="H24" s="195" t="e">
        <f>IF(AND($D$23&lt;0.1, ($D$23&gt;=0.05)), "X", "-")</f>
        <v>#DIV/0!</v>
      </c>
      <c r="I24" s="185" t="s">
        <v>308</v>
      </c>
      <c r="J24" s="195" t="e">
        <f>IF(D23&lt;0.05, "X", "-")</f>
        <v>#DIV/0!</v>
      </c>
    </row>
    <row r="25" spans="1:10" ht="13.5" customHeight="1" x14ac:dyDescent="0.3">
      <c r="A25" s="474" t="s">
        <v>253</v>
      </c>
      <c r="B25" s="475"/>
      <c r="C25" s="475"/>
      <c r="D25" s="209"/>
      <c r="E25" s="184" t="s">
        <v>297</v>
      </c>
      <c r="F25" s="195" t="e">
        <f>IF(D23&gt;=0.05, "X", "-")</f>
        <v>#DIV/0!</v>
      </c>
      <c r="G25" s="185" t="s">
        <v>304</v>
      </c>
      <c r="H25" s="195" t="e">
        <f>IF(AND($D$23&lt;0.05, ($D$23&gt;=0.03)), "X", "-")</f>
        <v>#DIV/0!</v>
      </c>
      <c r="I25" s="185" t="s">
        <v>309</v>
      </c>
      <c r="J25" s="195" t="e">
        <f>IF(D23&lt;0.03, "X", "-")</f>
        <v>#DIV/0!</v>
      </c>
    </row>
    <row r="26" spans="1:10" ht="27" customHeight="1" x14ac:dyDescent="0.3">
      <c r="A26" s="484" t="s">
        <v>231</v>
      </c>
      <c r="B26" s="475"/>
      <c r="C26" s="475"/>
      <c r="D26" s="192"/>
      <c r="E26" s="502" t="s">
        <v>321</v>
      </c>
      <c r="F26" s="482"/>
      <c r="G26" s="502" t="s">
        <v>246</v>
      </c>
      <c r="H26" s="482"/>
      <c r="I26" s="502" t="s">
        <v>247</v>
      </c>
      <c r="J26" s="482"/>
    </row>
    <row r="27" spans="1:10" ht="13.5" customHeight="1" thickBot="1" x14ac:dyDescent="0.35">
      <c r="A27" s="485" t="s">
        <v>232</v>
      </c>
      <c r="B27" s="486"/>
      <c r="C27" s="486"/>
      <c r="D27" s="193">
        <f>Forbs!AD3</f>
        <v>0</v>
      </c>
      <c r="E27" s="503"/>
      <c r="F27" s="483"/>
      <c r="G27" s="503"/>
      <c r="H27" s="483"/>
      <c r="I27" s="503"/>
      <c r="J27" s="483"/>
    </row>
    <row r="28" spans="1:10" ht="13.5" customHeight="1" thickBot="1" x14ac:dyDescent="0.35">
      <c r="A28" s="487" t="s">
        <v>323</v>
      </c>
      <c r="B28" s="487"/>
      <c r="C28" s="487"/>
      <c r="D28" s="487"/>
      <c r="E28" s="218" t="s">
        <v>214</v>
      </c>
      <c r="F28" s="191"/>
      <c r="G28" s="218" t="s">
        <v>216</v>
      </c>
      <c r="H28" s="191"/>
      <c r="I28" s="218" t="s">
        <v>217</v>
      </c>
      <c r="J28" s="191"/>
    </row>
    <row r="29" spans="1:10" ht="13.5" customHeight="1" thickBot="1" x14ac:dyDescent="0.35">
      <c r="A29" s="492" t="s">
        <v>322</v>
      </c>
      <c r="B29" s="492"/>
      <c r="C29" s="492"/>
      <c r="D29" s="492"/>
      <c r="E29" s="223"/>
      <c r="F29" s="180" t="s">
        <v>204</v>
      </c>
      <c r="G29" s="223"/>
      <c r="H29" s="180" t="s">
        <v>233</v>
      </c>
      <c r="I29" s="223"/>
      <c r="J29" s="180" t="s">
        <v>234</v>
      </c>
    </row>
    <row r="30" spans="1:10" ht="13.5" customHeight="1" thickBot="1" x14ac:dyDescent="0.35">
      <c r="A30" s="493" t="s">
        <v>324</v>
      </c>
      <c r="B30" s="494"/>
      <c r="C30" s="495"/>
      <c r="D30" s="219"/>
      <c r="E30" s="129" t="s">
        <v>239</v>
      </c>
      <c r="F30" s="219"/>
      <c r="G30" s="129" t="s">
        <v>235</v>
      </c>
      <c r="H30" s="219"/>
      <c r="I30" s="129" t="s">
        <v>236</v>
      </c>
      <c r="J30" s="128"/>
    </row>
    <row r="31" spans="1:10" ht="13.5" customHeight="1" thickBot="1" x14ac:dyDescent="0.35">
      <c r="A31" s="496"/>
      <c r="B31" s="497"/>
      <c r="C31" s="498"/>
      <c r="D31" s="220"/>
      <c r="E31" s="129" t="s">
        <v>240</v>
      </c>
      <c r="F31" s="222"/>
      <c r="G31" s="129" t="s">
        <v>237</v>
      </c>
      <c r="H31" s="191"/>
      <c r="I31" s="129" t="s">
        <v>238</v>
      </c>
      <c r="J31" s="130"/>
    </row>
    <row r="32" spans="1:10" ht="13.5" customHeight="1" thickBot="1" x14ac:dyDescent="0.35">
      <c r="A32" s="499"/>
      <c r="B32" s="500"/>
      <c r="C32" s="501"/>
      <c r="D32" s="221"/>
      <c r="E32" s="129" t="s">
        <v>241</v>
      </c>
      <c r="F32" s="181"/>
      <c r="G32" s="129"/>
      <c r="H32" s="129"/>
      <c r="I32" s="129"/>
      <c r="J32" s="131"/>
    </row>
    <row r="33" spans="1:10" ht="13.5" customHeight="1" x14ac:dyDescent="0.3">
      <c r="A33" s="488" t="s">
        <v>242</v>
      </c>
      <c r="B33" s="489"/>
      <c r="C33" s="489"/>
      <c r="D33" s="489"/>
      <c r="E33" s="489"/>
      <c r="F33" s="490"/>
      <c r="G33" s="489"/>
      <c r="H33" s="489"/>
      <c r="I33" s="489"/>
      <c r="J33" s="491"/>
    </row>
    <row r="34" spans="1:10" ht="13.5" customHeight="1" x14ac:dyDescent="0.3">
      <c r="A34" s="476"/>
      <c r="B34" s="477"/>
      <c r="C34" s="477"/>
      <c r="D34" s="477"/>
      <c r="E34" s="477"/>
      <c r="F34" s="477"/>
      <c r="G34" s="477"/>
      <c r="H34" s="477"/>
      <c r="I34" s="477"/>
      <c r="J34" s="478"/>
    </row>
    <row r="35" spans="1:10" s="177" customFormat="1" ht="13.5" customHeight="1" x14ac:dyDescent="0.3">
      <c r="A35" s="476"/>
      <c r="B35" s="477"/>
      <c r="C35" s="477"/>
      <c r="D35" s="477"/>
      <c r="E35" s="477"/>
      <c r="F35" s="477"/>
      <c r="G35" s="477"/>
      <c r="H35" s="477"/>
      <c r="I35" s="477"/>
      <c r="J35" s="478"/>
    </row>
    <row r="36" spans="1:10" ht="13.5" customHeight="1" thickBot="1" x14ac:dyDescent="0.35">
      <c r="A36" s="479"/>
      <c r="B36" s="480"/>
      <c r="C36" s="480"/>
      <c r="D36" s="480"/>
      <c r="E36" s="480"/>
      <c r="F36" s="480"/>
      <c r="G36" s="480"/>
      <c r="H36" s="480"/>
      <c r="I36" s="480"/>
      <c r="J36" s="481"/>
    </row>
    <row r="37" spans="1:10" ht="13.5" customHeight="1" x14ac:dyDescent="0.3">
      <c r="A37" s="34"/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.5" customHeight="1" x14ac:dyDescent="0.3">
      <c r="A38" s="34"/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.5" customHeight="1" x14ac:dyDescent="0.3"/>
  </sheetData>
  <mergeCells count="47">
    <mergeCell ref="A1:J1"/>
    <mergeCell ref="A10:C10"/>
    <mergeCell ref="A11:C11"/>
    <mergeCell ref="A4:B4"/>
    <mergeCell ref="A3:B3"/>
    <mergeCell ref="H2:J2"/>
    <mergeCell ref="H3:J3"/>
    <mergeCell ref="H4:J4"/>
    <mergeCell ref="C3:F3"/>
    <mergeCell ref="C4:F4"/>
    <mergeCell ref="A8:J8"/>
    <mergeCell ref="A9:J9"/>
    <mergeCell ref="A7:J7"/>
    <mergeCell ref="A6:B6"/>
    <mergeCell ref="A5:B5"/>
    <mergeCell ref="H5:J5"/>
    <mergeCell ref="H6:J6"/>
    <mergeCell ref="C5:F5"/>
    <mergeCell ref="C6:F6"/>
    <mergeCell ref="A24:C24"/>
    <mergeCell ref="G15:G16"/>
    <mergeCell ref="A12:C12"/>
    <mergeCell ref="A18:C18"/>
    <mergeCell ref="A19:C19"/>
    <mergeCell ref="A20:C20"/>
    <mergeCell ref="A21:C21"/>
    <mergeCell ref="A14:C14"/>
    <mergeCell ref="A15:C15"/>
    <mergeCell ref="A16:C16"/>
    <mergeCell ref="A17:C17"/>
    <mergeCell ref="A13:C13"/>
    <mergeCell ref="A25:C25"/>
    <mergeCell ref="A22:C22"/>
    <mergeCell ref="A34:J36"/>
    <mergeCell ref="H26:H27"/>
    <mergeCell ref="J26:J27"/>
    <mergeCell ref="A26:C26"/>
    <mergeCell ref="A27:C27"/>
    <mergeCell ref="A28:D28"/>
    <mergeCell ref="A33:J33"/>
    <mergeCell ref="A29:D29"/>
    <mergeCell ref="A30:C32"/>
    <mergeCell ref="F26:F27"/>
    <mergeCell ref="E26:E27"/>
    <mergeCell ref="G26:G27"/>
    <mergeCell ref="I26:I27"/>
    <mergeCell ref="A23:C23"/>
  </mergeCells>
  <pageMargins left="0.7" right="0.7" top="0.75" bottom="0.75" header="0.3" footer="0.3"/>
  <pageSetup scale="97" orientation="landscape" verticalDpi="0" r:id="rId1"/>
  <headerFooter>
    <oddHeader>&amp;L&amp;"-,Bold"&amp;10&amp;USage-Grouse Habitat Assessment Framework&amp;"-,Regular"&amp;U
Habitat Suitability Worksheet - Breeding&amp;R&amp;"-,Bold"&amp;10Version 3</oddHeader>
    <oddFooter>&amp;L&amp;"-,Bold"&amp;10Printed &amp;D&amp;R&amp;"-,Bold"&amp;10Page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34"/>
  <sheetViews>
    <sheetView view="pageLayout" zoomScaleNormal="100" workbookViewId="0">
      <selection activeCell="A18" sqref="A18:C20"/>
    </sheetView>
  </sheetViews>
  <sheetFormatPr defaultRowHeight="14.4" x14ac:dyDescent="0.3"/>
  <cols>
    <col min="1" max="1" width="8.6640625" customWidth="1"/>
    <col min="2" max="2" width="16" customWidth="1"/>
    <col min="3" max="3" width="9.44140625" customWidth="1"/>
    <col min="4" max="4" width="11.109375" customWidth="1"/>
    <col min="5" max="5" width="16.6640625" customWidth="1"/>
    <col min="6" max="6" width="8.6640625" customWidth="1"/>
    <col min="7" max="7" width="17.88671875" customWidth="1"/>
    <col min="8" max="8" width="8.6640625" customWidth="1"/>
    <col min="9" max="9" width="16" customWidth="1"/>
    <col min="10" max="10" width="8.6640625" customWidth="1"/>
  </cols>
  <sheetData>
    <row r="1" spans="1:21" ht="18.75" customHeight="1" x14ac:dyDescent="0.25">
      <c r="A1" s="528" t="s">
        <v>258</v>
      </c>
      <c r="B1" s="529"/>
      <c r="C1" s="529"/>
      <c r="D1" s="529"/>
      <c r="E1" s="529"/>
      <c r="F1" s="529"/>
      <c r="G1" s="529"/>
      <c r="H1" s="529"/>
      <c r="I1" s="529"/>
      <c r="J1" s="530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</row>
    <row r="2" spans="1:21" ht="14.25" customHeight="1" x14ac:dyDescent="0.25">
      <c r="A2" s="182" t="s">
        <v>38</v>
      </c>
      <c r="B2" s="183">
        <f>PlotMetadata!J3</f>
        <v>0</v>
      </c>
      <c r="C2" s="215" t="s">
        <v>202</v>
      </c>
      <c r="D2" s="178">
        <f>BrdngHabitat!D2</f>
        <v>0</v>
      </c>
      <c r="E2" s="215" t="s">
        <v>203</v>
      </c>
      <c r="F2" s="178">
        <f>BrdngHabitat!F2</f>
        <v>0</v>
      </c>
      <c r="G2" s="215" t="s">
        <v>3</v>
      </c>
      <c r="H2" s="506">
        <f>PlotMetadata!C4</f>
        <v>0</v>
      </c>
      <c r="I2" s="506"/>
      <c r="J2" s="516"/>
    </row>
    <row r="3" spans="1:21" ht="14.25" customHeight="1" x14ac:dyDescent="0.25">
      <c r="A3" s="515" t="s">
        <v>23</v>
      </c>
      <c r="B3" s="466"/>
      <c r="C3" s="506">
        <f>PlotMetadata!C26</f>
        <v>0</v>
      </c>
      <c r="D3" s="506"/>
      <c r="E3" s="506"/>
      <c r="F3" s="507"/>
      <c r="G3" s="215" t="s">
        <v>26</v>
      </c>
      <c r="H3" s="506">
        <f>PlotMetadata!I26</f>
        <v>0</v>
      </c>
      <c r="I3" s="506"/>
      <c r="J3" s="516"/>
    </row>
    <row r="4" spans="1:21" ht="14.25" customHeight="1" x14ac:dyDescent="0.25">
      <c r="A4" s="515" t="s">
        <v>24</v>
      </c>
      <c r="B4" s="466"/>
      <c r="C4" s="506">
        <f>PlotMetadata!C27</f>
        <v>0</v>
      </c>
      <c r="D4" s="506"/>
      <c r="E4" s="506"/>
      <c r="F4" s="507"/>
      <c r="G4" s="215" t="s">
        <v>27</v>
      </c>
      <c r="H4" s="506">
        <f>PlotMetadata!I27</f>
        <v>0</v>
      </c>
      <c r="I4" s="506"/>
      <c r="J4" s="516"/>
    </row>
    <row r="5" spans="1:21" ht="14.25" customHeight="1" x14ac:dyDescent="0.25">
      <c r="A5" s="515" t="s">
        <v>25</v>
      </c>
      <c r="B5" s="466"/>
      <c r="C5" s="506">
        <f>PlotMetadata!C28</f>
        <v>0</v>
      </c>
      <c r="D5" s="506"/>
      <c r="E5" s="506"/>
      <c r="F5" s="507"/>
      <c r="G5" s="215" t="s">
        <v>220</v>
      </c>
      <c r="H5" s="506">
        <f>BrdngHabitat!H5</f>
        <v>0</v>
      </c>
      <c r="I5" s="506"/>
      <c r="J5" s="516"/>
    </row>
    <row r="6" spans="1:21" ht="14.25" customHeight="1" x14ac:dyDescent="0.25">
      <c r="A6" s="515" t="s">
        <v>218</v>
      </c>
      <c r="B6" s="466"/>
      <c r="C6" s="506">
        <f>PlotMetadata!J28</f>
        <v>0</v>
      </c>
      <c r="D6" s="506"/>
      <c r="E6" s="506"/>
      <c r="F6" s="507"/>
      <c r="G6" s="215" t="s">
        <v>319</v>
      </c>
      <c r="H6" s="506">
        <f>BrdngHabitat!H6</f>
        <v>0</v>
      </c>
      <c r="I6" s="506"/>
      <c r="J6" s="516"/>
    </row>
    <row r="7" spans="1:21" ht="14.25" customHeight="1" x14ac:dyDescent="0.25">
      <c r="A7" s="523" t="s">
        <v>219</v>
      </c>
      <c r="B7" s="524"/>
      <c r="C7" s="524"/>
      <c r="D7" s="524"/>
      <c r="E7" s="524"/>
      <c r="F7" s="524"/>
      <c r="G7" s="524"/>
      <c r="H7" s="524"/>
      <c r="I7" s="524"/>
      <c r="J7" s="525"/>
    </row>
    <row r="8" spans="1:21" ht="15" x14ac:dyDescent="0.25">
      <c r="A8" s="533">
        <f>BrdngHabitat!A8</f>
        <v>0</v>
      </c>
      <c r="B8" s="534"/>
      <c r="C8" s="534"/>
      <c r="D8" s="534"/>
      <c r="E8" s="534"/>
      <c r="F8" s="534"/>
      <c r="G8" s="534"/>
      <c r="H8" s="534"/>
      <c r="I8" s="534"/>
      <c r="J8" s="535"/>
    </row>
    <row r="9" spans="1:21" ht="15" x14ac:dyDescent="0.25">
      <c r="A9" s="520" t="s">
        <v>254</v>
      </c>
      <c r="B9" s="521"/>
      <c r="C9" s="521"/>
      <c r="D9" s="521"/>
      <c r="E9" s="521"/>
      <c r="F9" s="521"/>
      <c r="G9" s="521"/>
      <c r="H9" s="521"/>
      <c r="I9" s="521"/>
      <c r="J9" s="522"/>
    </row>
    <row r="10" spans="1:21" ht="15" thickBot="1" x14ac:dyDescent="0.35">
      <c r="A10" s="513" t="s">
        <v>212</v>
      </c>
      <c r="B10" s="514"/>
      <c r="C10" s="465"/>
      <c r="D10" s="187" t="s">
        <v>213</v>
      </c>
      <c r="E10" s="186" t="s">
        <v>214</v>
      </c>
      <c r="F10" s="188" t="s">
        <v>215</v>
      </c>
      <c r="G10" s="186" t="s">
        <v>216</v>
      </c>
      <c r="H10" s="188" t="s">
        <v>215</v>
      </c>
      <c r="I10" s="186" t="s">
        <v>217</v>
      </c>
      <c r="J10" s="217" t="s">
        <v>215</v>
      </c>
    </row>
    <row r="11" spans="1:21" ht="26.25" customHeight="1" x14ac:dyDescent="0.25">
      <c r="A11" s="531" t="s">
        <v>255</v>
      </c>
      <c r="B11" s="532"/>
      <c r="C11" s="532"/>
      <c r="D11" s="225">
        <f>BrdngHabitat!D11</f>
        <v>0</v>
      </c>
      <c r="E11" s="224" t="s">
        <v>259</v>
      </c>
      <c r="F11" s="226" t="str">
        <f>IF(AND(D11&gt;=0.1, (D11&lt;=0.25)), "X", "-")</f>
        <v>-</v>
      </c>
      <c r="G11" s="224" t="s">
        <v>311</v>
      </c>
      <c r="H11" s="226" t="str">
        <f>IF(OR(D11&gt;0.25, AND(D11&gt;=0.05, (D11&lt;0.1))), "X", "-")</f>
        <v>-</v>
      </c>
      <c r="I11" s="224" t="s">
        <v>308</v>
      </c>
      <c r="J11" s="226" t="str">
        <f>IF(D11&lt;0.05, "X", "-")</f>
        <v>X</v>
      </c>
    </row>
    <row r="12" spans="1:21" ht="25.5" customHeight="1" x14ac:dyDescent="0.25">
      <c r="A12" s="531" t="s">
        <v>222</v>
      </c>
      <c r="B12" s="532"/>
      <c r="C12" s="532"/>
      <c r="D12" s="237" t="e">
        <f>BrdngHabitat!D12</f>
        <v>#DIV/0!</v>
      </c>
      <c r="E12" s="224" t="s">
        <v>243</v>
      </c>
      <c r="F12" s="195" t="e">
        <f>IF(AND(D12&lt;=80, (D12&gt;=40)), "X", "-")</f>
        <v>#DIV/0!</v>
      </c>
      <c r="G12" s="224" t="s">
        <v>299</v>
      </c>
      <c r="H12" s="195" t="e">
        <f>IF(OR(D12&gt;80, AND(D12&lt;40, D12&gt;=20)), "X", "-")</f>
        <v>#DIV/0!</v>
      </c>
      <c r="I12" s="224" t="s">
        <v>306</v>
      </c>
      <c r="J12" s="195" t="e">
        <f>IF(D12&lt;20, "X", "-")</f>
        <v>#DIV/0!</v>
      </c>
    </row>
    <row r="13" spans="1:21" ht="26.25" customHeight="1" x14ac:dyDescent="0.3">
      <c r="A13" s="531" t="s">
        <v>256</v>
      </c>
      <c r="B13" s="532"/>
      <c r="C13" s="532"/>
      <c r="D13" s="194" t="e">
        <f>BrdngHabitat!D20+BrdngHabitat!D23</f>
        <v>#DIV/0!</v>
      </c>
      <c r="E13" s="224" t="s">
        <v>310</v>
      </c>
      <c r="F13" s="195" t="e">
        <f>IF(D13&gt;=0.15, "X", "-")</f>
        <v>#DIV/0!</v>
      </c>
      <c r="G13" s="224" t="s">
        <v>302</v>
      </c>
      <c r="H13" s="195" t="e">
        <f>IF(AND(D13&gt;=0.05, (D13&lt;0.15)), "X", "-")</f>
        <v>#DIV/0!</v>
      </c>
      <c r="I13" s="224" t="s">
        <v>308</v>
      </c>
      <c r="J13" s="195" t="e">
        <f>IF(D13&lt;0.05, "X", "-")</f>
        <v>#DIV/0!</v>
      </c>
    </row>
    <row r="14" spans="1:21" ht="26.25" customHeight="1" x14ac:dyDescent="0.3">
      <c r="A14" s="531" t="s">
        <v>257</v>
      </c>
      <c r="B14" s="532"/>
      <c r="C14" s="532"/>
      <c r="D14" s="216"/>
      <c r="E14" s="502" t="s">
        <v>260</v>
      </c>
      <c r="F14" s="482"/>
      <c r="G14" s="502" t="s">
        <v>261</v>
      </c>
      <c r="H14" s="546"/>
      <c r="I14" s="502" t="s">
        <v>247</v>
      </c>
      <c r="J14" s="548"/>
    </row>
    <row r="15" spans="1:21" ht="26.25" customHeight="1" thickBot="1" x14ac:dyDescent="0.35">
      <c r="A15" s="536" t="s">
        <v>232</v>
      </c>
      <c r="B15" s="537"/>
      <c r="C15" s="537"/>
      <c r="D15" s="193">
        <f>BrdngHabitat!D27</f>
        <v>0</v>
      </c>
      <c r="E15" s="503"/>
      <c r="F15" s="483"/>
      <c r="G15" s="503"/>
      <c r="H15" s="547"/>
      <c r="I15" s="503"/>
      <c r="J15" s="549"/>
    </row>
    <row r="16" spans="1:21" ht="15.75" thickBot="1" x14ac:dyDescent="0.3">
      <c r="A16" s="487" t="s">
        <v>323</v>
      </c>
      <c r="B16" s="487"/>
      <c r="C16" s="487"/>
      <c r="D16" s="487"/>
      <c r="E16" s="218" t="s">
        <v>214</v>
      </c>
      <c r="F16" s="191"/>
      <c r="G16" s="218" t="s">
        <v>216</v>
      </c>
      <c r="H16" s="191"/>
      <c r="I16" s="218" t="s">
        <v>217</v>
      </c>
      <c r="J16" s="191"/>
    </row>
    <row r="17" spans="1:10" ht="15.75" thickBot="1" x14ac:dyDescent="0.3">
      <c r="A17" s="492" t="s">
        <v>322</v>
      </c>
      <c r="B17" s="492"/>
      <c r="C17" s="492"/>
      <c r="D17" s="492"/>
      <c r="E17" s="223"/>
      <c r="F17" s="180" t="s">
        <v>204</v>
      </c>
      <c r="G17" s="223"/>
      <c r="H17" s="180" t="s">
        <v>233</v>
      </c>
      <c r="I17" s="223"/>
      <c r="J17" s="180" t="s">
        <v>234</v>
      </c>
    </row>
    <row r="18" spans="1:10" ht="15" thickBot="1" x14ac:dyDescent="0.35">
      <c r="A18" s="493" t="s">
        <v>324</v>
      </c>
      <c r="B18" s="494"/>
      <c r="C18" s="495"/>
      <c r="D18" s="219"/>
      <c r="E18" s="129" t="s">
        <v>239</v>
      </c>
      <c r="F18" s="219"/>
      <c r="G18" s="129" t="s">
        <v>235</v>
      </c>
      <c r="H18" s="219"/>
      <c r="I18" s="129" t="s">
        <v>236</v>
      </c>
      <c r="J18" s="128"/>
    </row>
    <row r="19" spans="1:10" ht="15" thickBot="1" x14ac:dyDescent="0.35">
      <c r="A19" s="496"/>
      <c r="B19" s="497"/>
      <c r="C19" s="498"/>
      <c r="D19" s="220"/>
      <c r="E19" s="129" t="s">
        <v>240</v>
      </c>
      <c r="F19" s="222"/>
      <c r="G19" s="129" t="s">
        <v>237</v>
      </c>
      <c r="H19" s="191"/>
      <c r="I19" s="129" t="s">
        <v>238</v>
      </c>
      <c r="J19" s="130"/>
    </row>
    <row r="20" spans="1:10" ht="15" thickBot="1" x14ac:dyDescent="0.35">
      <c r="A20" s="499"/>
      <c r="B20" s="500"/>
      <c r="C20" s="501"/>
      <c r="D20" s="221"/>
      <c r="E20" s="129" t="s">
        <v>241</v>
      </c>
      <c r="F20" s="181"/>
      <c r="G20" s="129"/>
      <c r="H20" s="129"/>
      <c r="I20" s="129"/>
      <c r="J20" s="131"/>
    </row>
    <row r="21" spans="1:10" ht="15" thickBot="1" x14ac:dyDescent="0.35">
      <c r="A21" s="488" t="s">
        <v>242</v>
      </c>
      <c r="B21" s="489"/>
      <c r="C21" s="489"/>
      <c r="D21" s="489"/>
      <c r="E21" s="489"/>
      <c r="F21" s="490"/>
      <c r="G21" s="489"/>
      <c r="H21" s="489"/>
      <c r="I21" s="489"/>
      <c r="J21" s="491"/>
    </row>
    <row r="22" spans="1:10" x14ac:dyDescent="0.3">
      <c r="A22" s="538"/>
      <c r="B22" s="539"/>
      <c r="C22" s="539"/>
      <c r="D22" s="539"/>
      <c r="E22" s="539"/>
      <c r="F22" s="539"/>
      <c r="G22" s="539"/>
      <c r="H22" s="539"/>
      <c r="I22" s="539"/>
      <c r="J22" s="540"/>
    </row>
    <row r="23" spans="1:10" x14ac:dyDescent="0.3">
      <c r="A23" s="541"/>
      <c r="B23" s="260"/>
      <c r="C23" s="260"/>
      <c r="D23" s="260"/>
      <c r="E23" s="260"/>
      <c r="F23" s="260"/>
      <c r="G23" s="260"/>
      <c r="H23" s="260"/>
      <c r="I23" s="260"/>
      <c r="J23" s="542"/>
    </row>
    <row r="24" spans="1:10" x14ac:dyDescent="0.3">
      <c r="A24" s="541"/>
      <c r="B24" s="260"/>
      <c r="C24" s="260"/>
      <c r="D24" s="260"/>
      <c r="E24" s="260"/>
      <c r="F24" s="260"/>
      <c r="G24" s="260"/>
      <c r="H24" s="260"/>
      <c r="I24" s="260"/>
      <c r="J24" s="542"/>
    </row>
    <row r="25" spans="1:10" x14ac:dyDescent="0.3">
      <c r="A25" s="541"/>
      <c r="B25" s="260"/>
      <c r="C25" s="260"/>
      <c r="D25" s="260"/>
      <c r="E25" s="260"/>
      <c r="F25" s="260"/>
      <c r="G25" s="260"/>
      <c r="H25" s="260"/>
      <c r="I25" s="260"/>
      <c r="J25" s="542"/>
    </row>
    <row r="26" spans="1:10" x14ac:dyDescent="0.3">
      <c r="A26" s="541"/>
      <c r="B26" s="260"/>
      <c r="C26" s="260"/>
      <c r="D26" s="260"/>
      <c r="E26" s="260"/>
      <c r="F26" s="260"/>
      <c r="G26" s="260"/>
      <c r="H26" s="260"/>
      <c r="I26" s="260"/>
      <c r="J26" s="542"/>
    </row>
    <row r="27" spans="1:10" x14ac:dyDescent="0.3">
      <c r="A27" s="541"/>
      <c r="B27" s="260"/>
      <c r="C27" s="260"/>
      <c r="D27" s="260"/>
      <c r="E27" s="260"/>
      <c r="F27" s="260"/>
      <c r="G27" s="260"/>
      <c r="H27" s="260"/>
      <c r="I27" s="260"/>
      <c r="J27" s="542"/>
    </row>
    <row r="28" spans="1:10" x14ac:dyDescent="0.3">
      <c r="A28" s="541"/>
      <c r="B28" s="260"/>
      <c r="C28" s="260"/>
      <c r="D28" s="260"/>
      <c r="E28" s="260"/>
      <c r="F28" s="260"/>
      <c r="G28" s="260"/>
      <c r="H28" s="260"/>
      <c r="I28" s="260"/>
      <c r="J28" s="542"/>
    </row>
    <row r="29" spans="1:10" x14ac:dyDescent="0.3">
      <c r="A29" s="541"/>
      <c r="B29" s="260"/>
      <c r="C29" s="260"/>
      <c r="D29" s="260"/>
      <c r="E29" s="260"/>
      <c r="F29" s="260"/>
      <c r="G29" s="260"/>
      <c r="H29" s="260"/>
      <c r="I29" s="260"/>
      <c r="J29" s="542"/>
    </row>
    <row r="30" spans="1:10" ht="15" thickBot="1" x14ac:dyDescent="0.35">
      <c r="A30" s="543"/>
      <c r="B30" s="544"/>
      <c r="C30" s="544"/>
      <c r="D30" s="544"/>
      <c r="E30" s="544"/>
      <c r="F30" s="544"/>
      <c r="G30" s="544"/>
      <c r="H30" s="544"/>
      <c r="I30" s="544"/>
      <c r="J30" s="545"/>
    </row>
    <row r="31" spans="1:10" x14ac:dyDescent="0.3">
      <c r="A31" s="89"/>
      <c r="B31" s="89"/>
      <c r="C31" s="89"/>
      <c r="D31" s="89"/>
      <c r="E31" s="89"/>
      <c r="F31" s="89"/>
      <c r="G31" s="89"/>
      <c r="H31" s="89"/>
      <c r="I31" s="89"/>
      <c r="J31" s="89"/>
    </row>
    <row r="32" spans="1:10" x14ac:dyDescent="0.3">
      <c r="A32" s="89"/>
      <c r="B32" s="89"/>
      <c r="C32" s="89"/>
      <c r="D32" s="89"/>
      <c r="E32" s="89"/>
      <c r="F32" s="89"/>
      <c r="G32" s="89"/>
      <c r="H32" s="89"/>
      <c r="I32" s="89"/>
      <c r="J32" s="89"/>
    </row>
    <row r="33" spans="1:10" x14ac:dyDescent="0.3">
      <c r="A33" s="89"/>
      <c r="B33" s="89"/>
      <c r="C33" s="89"/>
      <c r="D33" s="89"/>
      <c r="E33" s="89"/>
      <c r="F33" s="89"/>
      <c r="G33" s="89"/>
      <c r="H33" s="89"/>
      <c r="I33" s="89"/>
      <c r="J33" s="89"/>
    </row>
    <row r="34" spans="1:10" x14ac:dyDescent="0.3">
      <c r="A34" s="89"/>
      <c r="B34" s="89"/>
      <c r="C34" s="89"/>
      <c r="D34" s="89"/>
      <c r="E34" s="89"/>
      <c r="F34" s="89"/>
      <c r="G34" s="89"/>
      <c r="H34" s="89"/>
      <c r="I34" s="89"/>
      <c r="J34" s="89"/>
    </row>
  </sheetData>
  <mergeCells count="34">
    <mergeCell ref="A22:J30"/>
    <mergeCell ref="A21:J21"/>
    <mergeCell ref="E14:E15"/>
    <mergeCell ref="H14:H15"/>
    <mergeCell ref="J14:J15"/>
    <mergeCell ref="G14:G15"/>
    <mergeCell ref="I14:I15"/>
    <mergeCell ref="A18:C20"/>
    <mergeCell ref="F14:F15"/>
    <mergeCell ref="A13:C13"/>
    <mergeCell ref="A14:C14"/>
    <mergeCell ref="A15:C15"/>
    <mergeCell ref="A16:D16"/>
    <mergeCell ref="A17:D17"/>
    <mergeCell ref="A12:C12"/>
    <mergeCell ref="A5:B5"/>
    <mergeCell ref="C5:F5"/>
    <mergeCell ref="H5:J5"/>
    <mergeCell ref="A6:B6"/>
    <mergeCell ref="C6:F6"/>
    <mergeCell ref="H6:J6"/>
    <mergeCell ref="A7:J7"/>
    <mergeCell ref="A8:J8"/>
    <mergeCell ref="A9:J9"/>
    <mergeCell ref="A10:C10"/>
    <mergeCell ref="A11:C11"/>
    <mergeCell ref="A4:B4"/>
    <mergeCell ref="C4:F4"/>
    <mergeCell ref="H4:J4"/>
    <mergeCell ref="A1:J1"/>
    <mergeCell ref="H2:J2"/>
    <mergeCell ref="A3:B3"/>
    <mergeCell ref="C3:F3"/>
    <mergeCell ref="H3:J3"/>
  </mergeCells>
  <pageMargins left="0.7" right="0.7" top="0.75" bottom="0.75" header="0.3" footer="0.3"/>
  <pageSetup scale="99" orientation="landscape" verticalDpi="0" r:id="rId1"/>
  <headerFooter>
    <oddHeader>&amp;L&amp;"-,Bold"&amp;10&amp;USage-Grouse Habitat Assessment Framework&amp;"-,Regular"&amp;U
Habitat Suitability Worksheet - Upland Summer&amp;R&amp;"-,Bold"&amp;10Version 3</oddHeader>
    <oddFooter>&amp;L&amp;"-,Bold"&amp;10Printed &amp;D&amp;R&amp;"-,Bold"&amp;10Page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K34"/>
  <sheetViews>
    <sheetView view="pageLayout" zoomScaleNormal="100" workbookViewId="0">
      <selection activeCell="A15" sqref="A15:J34"/>
    </sheetView>
  </sheetViews>
  <sheetFormatPr defaultRowHeight="14.4" x14ac:dyDescent="0.3"/>
  <cols>
    <col min="1" max="1" width="8.6640625" customWidth="1"/>
    <col min="2" max="2" width="16" customWidth="1"/>
    <col min="3" max="3" width="9.44140625" customWidth="1"/>
    <col min="4" max="4" width="11.109375" customWidth="1"/>
    <col min="5" max="5" width="16.6640625" customWidth="1"/>
    <col min="6" max="6" width="8.6640625" customWidth="1"/>
    <col min="7" max="7" width="17.88671875" customWidth="1"/>
    <col min="8" max="8" width="8.6640625" customWidth="1"/>
    <col min="9" max="9" width="16" customWidth="1"/>
    <col min="10" max="10" width="8.6640625" customWidth="1"/>
  </cols>
  <sheetData>
    <row r="1" spans="1:37" ht="15.75" x14ac:dyDescent="0.25">
      <c r="A1" s="528" t="s">
        <v>262</v>
      </c>
      <c r="B1" s="529"/>
      <c r="C1" s="529"/>
      <c r="D1" s="529"/>
      <c r="E1" s="529"/>
      <c r="F1" s="529"/>
      <c r="G1" s="529"/>
      <c r="H1" s="529"/>
      <c r="I1" s="529"/>
      <c r="J1" s="530"/>
      <c r="AC1" s="177"/>
      <c r="AD1" s="177"/>
      <c r="AE1" s="177"/>
      <c r="AF1" s="177"/>
      <c r="AG1" s="177"/>
      <c r="AH1" s="177"/>
      <c r="AI1" s="177"/>
      <c r="AJ1" s="177"/>
      <c r="AK1" s="177"/>
    </row>
    <row r="2" spans="1:37" ht="15" x14ac:dyDescent="0.25">
      <c r="A2" s="182" t="s">
        <v>38</v>
      </c>
      <c r="B2" s="183">
        <f>PlotMetadata!J3</f>
        <v>0</v>
      </c>
      <c r="C2" s="215" t="s">
        <v>202</v>
      </c>
      <c r="D2" s="178">
        <f>BrdngHabitat!D2</f>
        <v>0</v>
      </c>
      <c r="E2" s="215" t="s">
        <v>203</v>
      </c>
      <c r="F2" s="178">
        <f>BrdngHabitat!F2</f>
        <v>0</v>
      </c>
      <c r="G2" s="215" t="s">
        <v>3</v>
      </c>
      <c r="H2" s="506">
        <f>PlotMetadata!C4</f>
        <v>0</v>
      </c>
      <c r="I2" s="506"/>
      <c r="J2" s="516"/>
    </row>
    <row r="3" spans="1:37" ht="15" x14ac:dyDescent="0.25">
      <c r="A3" s="515" t="s">
        <v>23</v>
      </c>
      <c r="B3" s="466"/>
      <c r="C3" s="506">
        <f>PlotMetadata!C26</f>
        <v>0</v>
      </c>
      <c r="D3" s="506"/>
      <c r="E3" s="506"/>
      <c r="F3" s="507"/>
      <c r="G3" s="215" t="s">
        <v>26</v>
      </c>
      <c r="H3" s="506">
        <f>PlotMetadata!I26</f>
        <v>0</v>
      </c>
      <c r="I3" s="506"/>
      <c r="J3" s="516"/>
    </row>
    <row r="4" spans="1:37" ht="15" x14ac:dyDescent="0.25">
      <c r="A4" s="515" t="s">
        <v>24</v>
      </c>
      <c r="B4" s="466"/>
      <c r="C4" s="506">
        <f>PlotMetadata!C27</f>
        <v>0</v>
      </c>
      <c r="D4" s="506"/>
      <c r="E4" s="506"/>
      <c r="F4" s="507"/>
      <c r="G4" s="215" t="s">
        <v>27</v>
      </c>
      <c r="H4" s="506">
        <f>PlotMetadata!I27</f>
        <v>0</v>
      </c>
      <c r="I4" s="506"/>
      <c r="J4" s="516"/>
    </row>
    <row r="5" spans="1:37" ht="15" x14ac:dyDescent="0.25">
      <c r="A5" s="515" t="s">
        <v>25</v>
      </c>
      <c r="B5" s="466"/>
      <c r="C5" s="506">
        <f>PlotMetadata!C28</f>
        <v>0</v>
      </c>
      <c r="D5" s="506"/>
      <c r="E5" s="506"/>
      <c r="F5" s="507"/>
      <c r="G5" s="215" t="s">
        <v>220</v>
      </c>
      <c r="H5" s="506">
        <f>BrdngHabitat!H5</f>
        <v>0</v>
      </c>
      <c r="I5" s="506"/>
      <c r="J5" s="516"/>
    </row>
    <row r="6" spans="1:37" ht="15" x14ac:dyDescent="0.25">
      <c r="A6" s="515" t="s">
        <v>218</v>
      </c>
      <c r="B6" s="466"/>
      <c r="C6" s="506">
        <f>PlotMetadata!J28</f>
        <v>0</v>
      </c>
      <c r="D6" s="506"/>
      <c r="E6" s="506"/>
      <c r="F6" s="507"/>
      <c r="G6" s="215" t="s">
        <v>250</v>
      </c>
      <c r="H6" s="506">
        <f>BrdngHabitat!H6</f>
        <v>0</v>
      </c>
      <c r="I6" s="506"/>
      <c r="J6" s="516"/>
    </row>
    <row r="7" spans="1:37" ht="15" x14ac:dyDescent="0.25">
      <c r="A7" s="523" t="s">
        <v>219</v>
      </c>
      <c r="B7" s="524"/>
      <c r="C7" s="524"/>
      <c r="D7" s="524"/>
      <c r="E7" s="524"/>
      <c r="F7" s="524"/>
      <c r="G7" s="524"/>
      <c r="H7" s="524"/>
      <c r="I7" s="524"/>
      <c r="J7" s="525"/>
    </row>
    <row r="8" spans="1:37" ht="15" x14ac:dyDescent="0.25">
      <c r="A8" s="533">
        <f>BrdngHabitat!A8</f>
        <v>0</v>
      </c>
      <c r="B8" s="534"/>
      <c r="C8" s="534"/>
      <c r="D8" s="534"/>
      <c r="E8" s="534"/>
      <c r="F8" s="534"/>
      <c r="G8" s="534"/>
      <c r="H8" s="534"/>
      <c r="I8" s="534"/>
      <c r="J8" s="535"/>
    </row>
    <row r="9" spans="1:37" ht="15" x14ac:dyDescent="0.25">
      <c r="A9" s="520" t="s">
        <v>254</v>
      </c>
      <c r="B9" s="521"/>
      <c r="C9" s="521"/>
      <c r="D9" s="521"/>
      <c r="E9" s="521"/>
      <c r="F9" s="521"/>
      <c r="G9" s="521"/>
      <c r="H9" s="521"/>
      <c r="I9" s="521"/>
      <c r="J9" s="522"/>
    </row>
    <row r="10" spans="1:37" ht="15" thickBot="1" x14ac:dyDescent="0.35">
      <c r="A10" s="513" t="s">
        <v>212</v>
      </c>
      <c r="B10" s="514"/>
      <c r="C10" s="465"/>
      <c r="D10" s="187" t="s">
        <v>213</v>
      </c>
      <c r="E10" s="186" t="s">
        <v>214</v>
      </c>
      <c r="F10" s="188" t="s">
        <v>215</v>
      </c>
      <c r="G10" s="186" t="s">
        <v>216</v>
      </c>
      <c r="H10" s="188" t="s">
        <v>215</v>
      </c>
      <c r="I10" s="186" t="s">
        <v>217</v>
      </c>
      <c r="J10" s="217" t="s">
        <v>215</v>
      </c>
    </row>
    <row r="11" spans="1:37" x14ac:dyDescent="0.3">
      <c r="A11" s="531" t="s">
        <v>255</v>
      </c>
      <c r="B11" s="532"/>
      <c r="C11" s="532"/>
      <c r="D11" s="225">
        <f>BrdngHabitat!D11</f>
        <v>0</v>
      </c>
      <c r="E11" s="227" t="s">
        <v>296</v>
      </c>
      <c r="F11" s="226" t="str">
        <f>IF(D11&gt;=0.1, "X", "-")</f>
        <v>-</v>
      </c>
      <c r="G11" s="227" t="s">
        <v>303</v>
      </c>
      <c r="H11" s="226" t="str">
        <f>IF(AND(D11&lt;0.1, (D11&gt;=0.05)), "X", "-")</f>
        <v>-</v>
      </c>
      <c r="I11" s="227" t="s">
        <v>308</v>
      </c>
      <c r="J11" s="226" t="str">
        <f>IF(D11&lt;0.05, "X", "-")</f>
        <v>X</v>
      </c>
    </row>
    <row r="12" spans="1:37" ht="15" thickBot="1" x14ac:dyDescent="0.35">
      <c r="A12" s="531" t="s">
        <v>325</v>
      </c>
      <c r="B12" s="532"/>
      <c r="C12" s="532"/>
      <c r="D12" s="238" t="e">
        <f>BrdngHabitat!D12</f>
        <v>#DIV/0!</v>
      </c>
      <c r="E12" s="228" t="s">
        <v>312</v>
      </c>
      <c r="F12" s="193" t="e">
        <f>IF(D12&gt;25, "X", "-")</f>
        <v>#DIV/0!</v>
      </c>
      <c r="G12" s="228" t="s">
        <v>313</v>
      </c>
      <c r="H12" s="193" t="e">
        <f>IF(AND(D12&lt;=25, (D12&gt;=10)), "X", "-")</f>
        <v>#DIV/0!</v>
      </c>
      <c r="I12" s="228" t="s">
        <v>314</v>
      </c>
      <c r="J12" s="193" t="e">
        <f>IF(D12&lt;10, "X", "-")</f>
        <v>#DIV/0!</v>
      </c>
    </row>
    <row r="13" spans="1:37" ht="15.75" thickBot="1" x14ac:dyDescent="0.3">
      <c r="A13" s="487" t="s">
        <v>323</v>
      </c>
      <c r="B13" s="487"/>
      <c r="C13" s="487"/>
      <c r="D13" s="487"/>
      <c r="E13" s="218" t="s">
        <v>214</v>
      </c>
      <c r="F13" s="191"/>
      <c r="G13" s="218" t="s">
        <v>216</v>
      </c>
      <c r="H13" s="191"/>
      <c r="I13" s="218" t="s">
        <v>217</v>
      </c>
      <c r="J13" s="191"/>
    </row>
    <row r="14" spans="1:37" ht="15.75" thickBot="1" x14ac:dyDescent="0.3">
      <c r="A14" s="488" t="s">
        <v>242</v>
      </c>
      <c r="B14" s="489"/>
      <c r="C14" s="489"/>
      <c r="D14" s="489"/>
      <c r="E14" s="489"/>
      <c r="F14" s="490"/>
      <c r="G14" s="489"/>
      <c r="H14" s="489"/>
      <c r="I14" s="489"/>
      <c r="J14" s="491"/>
    </row>
    <row r="15" spans="1:37" x14ac:dyDescent="0.3">
      <c r="A15" s="550"/>
      <c r="B15" s="551"/>
      <c r="C15" s="551"/>
      <c r="D15" s="551"/>
      <c r="E15" s="551"/>
      <c r="F15" s="551"/>
      <c r="G15" s="551"/>
      <c r="H15" s="551"/>
      <c r="I15" s="551"/>
      <c r="J15" s="552"/>
    </row>
    <row r="16" spans="1:37" x14ac:dyDescent="0.3">
      <c r="A16" s="553"/>
      <c r="B16" s="554"/>
      <c r="C16" s="554"/>
      <c r="D16" s="554"/>
      <c r="E16" s="554"/>
      <c r="F16" s="554"/>
      <c r="G16" s="554"/>
      <c r="H16" s="554"/>
      <c r="I16" s="554"/>
      <c r="J16" s="555"/>
    </row>
    <row r="17" spans="1:10" x14ac:dyDescent="0.3">
      <c r="A17" s="553"/>
      <c r="B17" s="554"/>
      <c r="C17" s="554"/>
      <c r="D17" s="554"/>
      <c r="E17" s="554"/>
      <c r="F17" s="554"/>
      <c r="G17" s="554"/>
      <c r="H17" s="554"/>
      <c r="I17" s="554"/>
      <c r="J17" s="555"/>
    </row>
    <row r="18" spans="1:10" x14ac:dyDescent="0.3">
      <c r="A18" s="553"/>
      <c r="B18" s="554"/>
      <c r="C18" s="554"/>
      <c r="D18" s="554"/>
      <c r="E18" s="554"/>
      <c r="F18" s="554"/>
      <c r="G18" s="554"/>
      <c r="H18" s="554"/>
      <c r="I18" s="554"/>
      <c r="J18" s="555"/>
    </row>
    <row r="19" spans="1:10" x14ac:dyDescent="0.3">
      <c r="A19" s="553"/>
      <c r="B19" s="554"/>
      <c r="C19" s="554"/>
      <c r="D19" s="554"/>
      <c r="E19" s="554"/>
      <c r="F19" s="554"/>
      <c r="G19" s="554"/>
      <c r="H19" s="554"/>
      <c r="I19" s="554"/>
      <c r="J19" s="555"/>
    </row>
    <row r="20" spans="1:10" x14ac:dyDescent="0.3">
      <c r="A20" s="553"/>
      <c r="B20" s="554"/>
      <c r="C20" s="554"/>
      <c r="D20" s="554"/>
      <c r="E20" s="554"/>
      <c r="F20" s="554"/>
      <c r="G20" s="554"/>
      <c r="H20" s="554"/>
      <c r="I20" s="554"/>
      <c r="J20" s="555"/>
    </row>
    <row r="21" spans="1:10" x14ac:dyDescent="0.3">
      <c r="A21" s="553"/>
      <c r="B21" s="554"/>
      <c r="C21" s="554"/>
      <c r="D21" s="554"/>
      <c r="E21" s="554"/>
      <c r="F21" s="554"/>
      <c r="G21" s="554"/>
      <c r="H21" s="554"/>
      <c r="I21" s="554"/>
      <c r="J21" s="555"/>
    </row>
    <row r="22" spans="1:10" x14ac:dyDescent="0.3">
      <c r="A22" s="553"/>
      <c r="B22" s="554"/>
      <c r="C22" s="554"/>
      <c r="D22" s="554"/>
      <c r="E22" s="554"/>
      <c r="F22" s="554"/>
      <c r="G22" s="554"/>
      <c r="H22" s="554"/>
      <c r="I22" s="554"/>
      <c r="J22" s="555"/>
    </row>
    <row r="23" spans="1:10" x14ac:dyDescent="0.3">
      <c r="A23" s="553"/>
      <c r="B23" s="554"/>
      <c r="C23" s="554"/>
      <c r="D23" s="554"/>
      <c r="E23" s="554"/>
      <c r="F23" s="554"/>
      <c r="G23" s="554"/>
      <c r="H23" s="554"/>
      <c r="I23" s="554"/>
      <c r="J23" s="555"/>
    </row>
    <row r="24" spans="1:10" x14ac:dyDescent="0.3">
      <c r="A24" s="553"/>
      <c r="B24" s="554"/>
      <c r="C24" s="554"/>
      <c r="D24" s="554"/>
      <c r="E24" s="554"/>
      <c r="F24" s="554"/>
      <c r="G24" s="554"/>
      <c r="H24" s="554"/>
      <c r="I24" s="554"/>
      <c r="J24" s="555"/>
    </row>
    <row r="25" spans="1:10" x14ac:dyDescent="0.3">
      <c r="A25" s="553"/>
      <c r="B25" s="554"/>
      <c r="C25" s="554"/>
      <c r="D25" s="554"/>
      <c r="E25" s="554"/>
      <c r="F25" s="554"/>
      <c r="G25" s="554"/>
      <c r="H25" s="554"/>
      <c r="I25" s="554"/>
      <c r="J25" s="555"/>
    </row>
    <row r="26" spans="1:10" x14ac:dyDescent="0.3">
      <c r="A26" s="553"/>
      <c r="B26" s="554"/>
      <c r="C26" s="554"/>
      <c r="D26" s="554"/>
      <c r="E26" s="554"/>
      <c r="F26" s="554"/>
      <c r="G26" s="554"/>
      <c r="H26" s="554"/>
      <c r="I26" s="554"/>
      <c r="J26" s="555"/>
    </row>
    <row r="27" spans="1:10" x14ac:dyDescent="0.3">
      <c r="A27" s="553"/>
      <c r="B27" s="554"/>
      <c r="C27" s="554"/>
      <c r="D27" s="554"/>
      <c r="E27" s="554"/>
      <c r="F27" s="554"/>
      <c r="G27" s="554"/>
      <c r="H27" s="554"/>
      <c r="I27" s="554"/>
      <c r="J27" s="555"/>
    </row>
    <row r="28" spans="1:10" x14ac:dyDescent="0.3">
      <c r="A28" s="553"/>
      <c r="B28" s="554"/>
      <c r="C28" s="554"/>
      <c r="D28" s="554"/>
      <c r="E28" s="554"/>
      <c r="F28" s="554"/>
      <c r="G28" s="554"/>
      <c r="H28" s="554"/>
      <c r="I28" s="554"/>
      <c r="J28" s="555"/>
    </row>
    <row r="29" spans="1:10" x14ac:dyDescent="0.3">
      <c r="A29" s="553"/>
      <c r="B29" s="554"/>
      <c r="C29" s="554"/>
      <c r="D29" s="554"/>
      <c r="E29" s="554"/>
      <c r="F29" s="554"/>
      <c r="G29" s="554"/>
      <c r="H29" s="554"/>
      <c r="I29" s="554"/>
      <c r="J29" s="555"/>
    </row>
    <row r="30" spans="1:10" x14ac:dyDescent="0.3">
      <c r="A30" s="553"/>
      <c r="B30" s="554"/>
      <c r="C30" s="554"/>
      <c r="D30" s="554"/>
      <c r="E30" s="554"/>
      <c r="F30" s="554"/>
      <c r="G30" s="554"/>
      <c r="H30" s="554"/>
      <c r="I30" s="554"/>
      <c r="J30" s="555"/>
    </row>
    <row r="31" spans="1:10" x14ac:dyDescent="0.3">
      <c r="A31" s="553"/>
      <c r="B31" s="554"/>
      <c r="C31" s="554"/>
      <c r="D31" s="554"/>
      <c r="E31" s="554"/>
      <c r="F31" s="554"/>
      <c r="G31" s="554"/>
      <c r="H31" s="554"/>
      <c r="I31" s="554"/>
      <c r="J31" s="555"/>
    </row>
    <row r="32" spans="1:10" x14ac:dyDescent="0.3">
      <c r="A32" s="553"/>
      <c r="B32" s="554"/>
      <c r="C32" s="554"/>
      <c r="D32" s="554"/>
      <c r="E32" s="554"/>
      <c r="F32" s="554"/>
      <c r="G32" s="554"/>
      <c r="H32" s="554"/>
      <c r="I32" s="554"/>
      <c r="J32" s="555"/>
    </row>
    <row r="33" spans="1:10" x14ac:dyDescent="0.3">
      <c r="A33" s="553"/>
      <c r="B33" s="554"/>
      <c r="C33" s="554"/>
      <c r="D33" s="554"/>
      <c r="E33" s="554"/>
      <c r="F33" s="554"/>
      <c r="G33" s="554"/>
      <c r="H33" s="554"/>
      <c r="I33" s="554"/>
      <c r="J33" s="555"/>
    </row>
    <row r="34" spans="1:10" ht="15" thickBot="1" x14ac:dyDescent="0.35">
      <c r="A34" s="556"/>
      <c r="B34" s="557"/>
      <c r="C34" s="557"/>
      <c r="D34" s="557"/>
      <c r="E34" s="557"/>
      <c r="F34" s="557"/>
      <c r="G34" s="557"/>
      <c r="H34" s="557"/>
      <c r="I34" s="557"/>
      <c r="J34" s="558"/>
    </row>
  </sheetData>
  <mergeCells count="23">
    <mergeCell ref="A13:D13"/>
    <mergeCell ref="A14:J14"/>
    <mergeCell ref="A15:J34"/>
    <mergeCell ref="A7:J7"/>
    <mergeCell ref="A8:J8"/>
    <mergeCell ref="A9:J9"/>
    <mergeCell ref="A10:C10"/>
    <mergeCell ref="A11:C11"/>
    <mergeCell ref="A12:C12"/>
    <mergeCell ref="A5:B5"/>
    <mergeCell ref="C5:F5"/>
    <mergeCell ref="H5:J5"/>
    <mergeCell ref="A6:B6"/>
    <mergeCell ref="C6:F6"/>
    <mergeCell ref="H6:J6"/>
    <mergeCell ref="A4:B4"/>
    <mergeCell ref="C4:F4"/>
    <mergeCell ref="H4:J4"/>
    <mergeCell ref="A1:J1"/>
    <mergeCell ref="H2:J2"/>
    <mergeCell ref="A3:B3"/>
    <mergeCell ref="C3:F3"/>
    <mergeCell ref="H3:J3"/>
  </mergeCells>
  <pageMargins left="0.7" right="0.7" top="0.75" bottom="0.75" header="0.3" footer="0.3"/>
  <pageSetup scale="99" orientation="landscape" verticalDpi="0" r:id="rId1"/>
  <headerFooter>
    <oddHeader>&amp;L&amp;"-,Bold"&amp;10&amp;USage-Grouse Habitat Assessment Framework&amp;"-,Regular"&amp;U
Habitat Suitability Worksheet - Winter&amp;R&amp;"-,Bold"&amp;10Version 3</oddHeader>
    <oddFooter>&amp;L&amp;"-,Bold"&amp;10Printed &amp;D&amp;R&amp;"-,Bold"&amp;10Page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Instructions</vt:lpstr>
      <vt:lpstr>PlotMetadata</vt:lpstr>
      <vt:lpstr>PtCover</vt:lpstr>
      <vt:lpstr>LineInt</vt:lpstr>
      <vt:lpstr>VegHtSageShp</vt:lpstr>
      <vt:lpstr>Forbs</vt:lpstr>
      <vt:lpstr>BrdngHabitat</vt:lpstr>
      <vt:lpstr>SummerHabitat</vt:lpstr>
      <vt:lpstr>WinterHabitat</vt:lpstr>
      <vt:lpstr>Forbs!Print_Titles</vt:lpstr>
      <vt:lpstr>LineInt!Print_Titles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Lamagna, Sarah F</dc:creator>
  <cp:lastModifiedBy>Hill, Linda M</cp:lastModifiedBy>
  <cp:lastPrinted>2015-05-22T19:30:40Z</cp:lastPrinted>
  <dcterms:created xsi:type="dcterms:W3CDTF">2015-03-13T17:06:12Z</dcterms:created>
  <dcterms:modified xsi:type="dcterms:W3CDTF">2015-06-01T21:57:00Z</dcterms:modified>
</cp:coreProperties>
</file>